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G:\FI\FI4\THW\VdP\HTT\2023-Q2\"/>
    </mc:Choice>
  </mc:AlternateContent>
  <xr:revisionPtr revIDLastSave="0" documentId="13_ncr:1_{31EFFF8E-5CFE-4FB3-BDC9-1C9A513374EC}" xr6:coauthVersionLast="36" xr6:coauthVersionMax="36" xr10:uidLastSave="{00000000-0000-0000-0000-000000000000}"/>
  <bookViews>
    <workbookView xWindow="0" yWindow="0" windowWidth="21570" windowHeight="7380" tabRatio="879" firstSheet="2" activeTab="3" xr2:uid="{00000000-000D-0000-FFFF-FFFF00000000}"/>
  </bookViews>
  <sheets>
    <sheet name="Introduction" sheetId="1" r:id="rId1"/>
    <sheet name="Completion Instructions" sheetId="2" r:id="rId2"/>
    <sheet name="FAQ" sheetId="3" r:id="rId3"/>
    <sheet name="A. HTT General" sheetId="4" r:id="rId4"/>
    <sheet name="B1. HTT Mortgage Assets" sheetId="5" r:id="rId5"/>
    <sheet name="B2. HTT Public Sector Assets" sheetId="6" state="hidden" r:id="rId6"/>
    <sheet name="B3. HTT Shipping Assets" sheetId="7" state="hidden" r:id="rId7"/>
    <sheet name="C. HTT Harmonised Glossary" sheetId="8" r:id="rId8"/>
    <sheet name="erweitertes vdp-Template" sheetId="9" r:id="rId9"/>
    <sheet name="extended vdp-Template" sheetId="10" r:id="rId10"/>
    <sheet name="E. Optional ECB-ECAIs data" sheetId="11" r:id="rId11"/>
    <sheet name="F1. Sustainable M data" sheetId="12" r:id="rId12"/>
    <sheet name="G1. Crisis M Payment Holidays" sheetId="13" r:id="rId13"/>
    <sheet name="vdp-Glossar (D)" sheetId="14" r:id="rId14"/>
    <sheet name="vdp glossary (E) " sheetId="15" r:id="rId15"/>
    <sheet name="Disclaimer" sheetId="16" r:id="rId16"/>
  </sheets>
  <definedNames>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10">'E. Optional ECB-ECAIs data'!$A$2:$G$72</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91029"/>
</workbook>
</file>

<file path=xl/calcChain.xml><?xml version="1.0" encoding="utf-8"?>
<calcChain xmlns="http://schemas.openxmlformats.org/spreadsheetml/2006/main">
  <c r="C404" i="12" l="1"/>
  <c r="F327" i="12"/>
  <c r="H30" i="13" l="1"/>
  <c r="H29" i="13"/>
  <c r="H28" i="13"/>
  <c r="H27" i="13"/>
  <c r="G26" i="13"/>
  <c r="F26" i="13"/>
  <c r="E26" i="13"/>
  <c r="D26" i="13"/>
  <c r="C26" i="13"/>
  <c r="H25" i="13"/>
  <c r="H24" i="13"/>
  <c r="H26" i="13" s="1"/>
  <c r="H23" i="13"/>
  <c r="G637" i="12"/>
  <c r="G636" i="12"/>
  <c r="D636" i="12"/>
  <c r="C636" i="12"/>
  <c r="G635" i="12"/>
  <c r="G634" i="12"/>
  <c r="G633" i="12"/>
  <c r="G632" i="12"/>
  <c r="G631" i="12"/>
  <c r="G630" i="12"/>
  <c r="G629" i="12"/>
  <c r="G628" i="12"/>
  <c r="G627" i="12"/>
  <c r="G626" i="12"/>
  <c r="G625" i="12"/>
  <c r="G624" i="12"/>
  <c r="G623" i="12"/>
  <c r="G622" i="12"/>
  <c r="F619" i="12"/>
  <c r="D619" i="12"/>
  <c r="C619" i="12"/>
  <c r="F615" i="12"/>
  <c r="D603" i="12"/>
  <c r="G601" i="12" s="1"/>
  <c r="C603" i="12"/>
  <c r="F601" i="12" s="1"/>
  <c r="F602" i="12"/>
  <c r="G599" i="12"/>
  <c r="F597" i="12"/>
  <c r="F596" i="12"/>
  <c r="G591" i="12"/>
  <c r="F591" i="12"/>
  <c r="F590" i="12"/>
  <c r="D588" i="12"/>
  <c r="G584" i="12" s="1"/>
  <c r="C588" i="12"/>
  <c r="F586" i="12" s="1"/>
  <c r="G587" i="12"/>
  <c r="F587" i="12"/>
  <c r="G586" i="12"/>
  <c r="F585" i="12"/>
  <c r="F584" i="12"/>
  <c r="F583" i="12"/>
  <c r="F582" i="12"/>
  <c r="F581" i="12"/>
  <c r="F579" i="12"/>
  <c r="F578" i="12"/>
  <c r="F577" i="12"/>
  <c r="F576" i="12"/>
  <c r="F575" i="12"/>
  <c r="F573" i="12"/>
  <c r="F572" i="12"/>
  <c r="F571" i="12"/>
  <c r="F570" i="12"/>
  <c r="D565" i="12"/>
  <c r="G564" i="12" s="1"/>
  <c r="C565" i="12"/>
  <c r="F564" i="12"/>
  <c r="G563" i="12"/>
  <c r="F563" i="12"/>
  <c r="F562" i="12"/>
  <c r="G561" i="12"/>
  <c r="F561" i="12"/>
  <c r="F560" i="12"/>
  <c r="G559" i="12"/>
  <c r="F559" i="12"/>
  <c r="F558" i="12"/>
  <c r="G557" i="12"/>
  <c r="F557" i="12"/>
  <c r="F556" i="12"/>
  <c r="G555" i="12"/>
  <c r="F555" i="12"/>
  <c r="F554" i="12"/>
  <c r="G553" i="12"/>
  <c r="F553" i="12"/>
  <c r="F552" i="12"/>
  <c r="G551" i="12"/>
  <c r="F551" i="12"/>
  <c r="F550" i="12"/>
  <c r="G549" i="12"/>
  <c r="F549" i="12"/>
  <c r="F548" i="12"/>
  <c r="G547" i="12"/>
  <c r="F547" i="12"/>
  <c r="D508" i="12"/>
  <c r="G502" i="12" s="1"/>
  <c r="C508" i="12"/>
  <c r="F502" i="12" s="1"/>
  <c r="D486" i="12"/>
  <c r="G483" i="12" s="1"/>
  <c r="C486" i="12"/>
  <c r="F485" i="12" s="1"/>
  <c r="G485" i="12"/>
  <c r="F484" i="12"/>
  <c r="F483" i="12"/>
  <c r="F481" i="12"/>
  <c r="F479" i="12"/>
  <c r="D473" i="12"/>
  <c r="G468" i="12" s="1"/>
  <c r="C473" i="12"/>
  <c r="F471" i="12" s="1"/>
  <c r="G472" i="12"/>
  <c r="F472" i="12"/>
  <c r="G471" i="12"/>
  <c r="G470" i="12"/>
  <c r="F470" i="12"/>
  <c r="G469" i="12"/>
  <c r="F469" i="12"/>
  <c r="F468" i="12"/>
  <c r="G467" i="12"/>
  <c r="F467" i="12"/>
  <c r="G466" i="12"/>
  <c r="F466" i="12"/>
  <c r="G465" i="12"/>
  <c r="G464" i="12"/>
  <c r="F464" i="12"/>
  <c r="G463" i="12"/>
  <c r="F463" i="12"/>
  <c r="G462" i="12"/>
  <c r="F462" i="12"/>
  <c r="G461" i="12"/>
  <c r="F461" i="12"/>
  <c r="G460" i="12"/>
  <c r="F460" i="12"/>
  <c r="G459" i="12"/>
  <c r="G458" i="12"/>
  <c r="F458" i="12"/>
  <c r="G457" i="12"/>
  <c r="F457" i="12"/>
  <c r="G456" i="12"/>
  <c r="F456" i="12"/>
  <c r="G455" i="12"/>
  <c r="F455" i="12"/>
  <c r="G454" i="12"/>
  <c r="F454" i="12"/>
  <c r="G453" i="12"/>
  <c r="G452" i="12"/>
  <c r="F452" i="12"/>
  <c r="G451" i="12"/>
  <c r="F451" i="12"/>
  <c r="G450" i="12"/>
  <c r="F450" i="12"/>
  <c r="G449" i="12"/>
  <c r="G473" i="12" s="1"/>
  <c r="F449" i="12"/>
  <c r="G405" i="12"/>
  <c r="G404" i="12"/>
  <c r="G403" i="12"/>
  <c r="G402" i="12"/>
  <c r="G401" i="12"/>
  <c r="G400" i="12"/>
  <c r="G399" i="12"/>
  <c r="G398" i="12"/>
  <c r="G397" i="12"/>
  <c r="G396" i="12"/>
  <c r="D393" i="12"/>
  <c r="G389" i="12" s="1"/>
  <c r="C393" i="12"/>
  <c r="F392" i="12" s="1"/>
  <c r="F391" i="12"/>
  <c r="G390" i="12"/>
  <c r="F390" i="12"/>
  <c r="F389" i="12"/>
  <c r="D386" i="12"/>
  <c r="G382" i="12" s="1"/>
  <c r="C386" i="12"/>
  <c r="F381" i="12" s="1"/>
  <c r="F384" i="12"/>
  <c r="F383" i="12"/>
  <c r="F382" i="12"/>
  <c r="F380" i="12"/>
  <c r="F368" i="12"/>
  <c r="D367" i="12"/>
  <c r="G366" i="12" s="1"/>
  <c r="C367" i="12"/>
  <c r="F366" i="12" s="1"/>
  <c r="F363" i="12"/>
  <c r="F362" i="12"/>
  <c r="F361" i="12"/>
  <c r="F357" i="12"/>
  <c r="F356" i="12"/>
  <c r="F355" i="12"/>
  <c r="D350" i="12"/>
  <c r="G347" i="12" s="1"/>
  <c r="C350" i="12"/>
  <c r="F349" i="12"/>
  <c r="F348" i="12"/>
  <c r="F347" i="12"/>
  <c r="F346" i="12"/>
  <c r="F345" i="12"/>
  <c r="F344" i="12"/>
  <c r="F343" i="12"/>
  <c r="F342" i="12"/>
  <c r="F341" i="12"/>
  <c r="F340" i="12"/>
  <c r="G339" i="12"/>
  <c r="F339" i="12"/>
  <c r="F338" i="12"/>
  <c r="F337" i="12"/>
  <c r="G336" i="12"/>
  <c r="F336" i="12"/>
  <c r="F335" i="12"/>
  <c r="F334" i="12"/>
  <c r="G333" i="12"/>
  <c r="F333" i="12"/>
  <c r="F350" i="12" s="1"/>
  <c r="F332" i="12"/>
  <c r="D327" i="12"/>
  <c r="C327" i="12"/>
  <c r="F309" i="12" s="1"/>
  <c r="G321" i="12"/>
  <c r="D274" i="12"/>
  <c r="G269" i="12" s="1"/>
  <c r="C274" i="12"/>
  <c r="F272" i="12" s="1"/>
  <c r="F273" i="12"/>
  <c r="G272" i="12"/>
  <c r="F271" i="12"/>
  <c r="G270" i="12"/>
  <c r="F270" i="12"/>
  <c r="F269" i="12"/>
  <c r="G268" i="12"/>
  <c r="F268" i="12"/>
  <c r="G267" i="12"/>
  <c r="F267" i="12"/>
  <c r="G266" i="12"/>
  <c r="D252" i="12"/>
  <c r="C252" i="12"/>
  <c r="G246" i="12"/>
  <c r="F246" i="12"/>
  <c r="D239" i="12"/>
  <c r="G236" i="12" s="1"/>
  <c r="C239" i="12"/>
  <c r="F235" i="12" s="1"/>
  <c r="F238" i="12"/>
  <c r="G237" i="12"/>
  <c r="F237" i="12"/>
  <c r="F236" i="12"/>
  <c r="G234" i="12"/>
  <c r="F234" i="12"/>
  <c r="G233" i="12"/>
  <c r="F233" i="12"/>
  <c r="F232" i="12"/>
  <c r="G231" i="12"/>
  <c r="F231" i="12"/>
  <c r="F230" i="12"/>
  <c r="G228" i="12"/>
  <c r="F228" i="12"/>
  <c r="G227" i="12"/>
  <c r="F227" i="12"/>
  <c r="F226" i="12"/>
  <c r="G225" i="12"/>
  <c r="F225" i="12"/>
  <c r="F224" i="12"/>
  <c r="G222" i="12"/>
  <c r="F222" i="12"/>
  <c r="G221" i="12"/>
  <c r="F221" i="12"/>
  <c r="F220" i="12"/>
  <c r="G219" i="12"/>
  <c r="F219" i="12"/>
  <c r="F218" i="12"/>
  <c r="F217" i="12"/>
  <c r="G216" i="12"/>
  <c r="F216" i="12"/>
  <c r="G215" i="12"/>
  <c r="F215" i="12"/>
  <c r="F98" i="12"/>
  <c r="D98" i="12"/>
  <c r="C98" i="12"/>
  <c r="F94" i="12"/>
  <c r="D94" i="12"/>
  <c r="C94" i="12"/>
  <c r="F66" i="12"/>
  <c r="D66" i="12"/>
  <c r="C66" i="12"/>
  <c r="F39" i="12"/>
  <c r="F38" i="12"/>
  <c r="F37" i="12"/>
  <c r="F35" i="12"/>
  <c r="F34" i="12"/>
  <c r="F33" i="12"/>
  <c r="F31" i="12"/>
  <c r="C30" i="12"/>
  <c r="F32" i="12" s="1"/>
  <c r="F29" i="12"/>
  <c r="F28" i="12"/>
  <c r="F27" i="12"/>
  <c r="F30" i="12" s="1"/>
  <c r="D19" i="12"/>
  <c r="C19" i="12"/>
  <c r="C18" i="10"/>
  <c r="C18" i="9"/>
  <c r="F184" i="7"/>
  <c r="G183" i="7"/>
  <c r="D179" i="7"/>
  <c r="G182" i="7" s="1"/>
  <c r="C179" i="7"/>
  <c r="F173" i="7" s="1"/>
  <c r="G178" i="7"/>
  <c r="G173" i="7"/>
  <c r="G172" i="7"/>
  <c r="G160" i="7"/>
  <c r="F160" i="7"/>
  <c r="G159" i="7"/>
  <c r="G158" i="7"/>
  <c r="D157" i="7"/>
  <c r="G163" i="7" s="1"/>
  <c r="C157" i="7"/>
  <c r="F159" i="7" s="1"/>
  <c r="G155" i="7"/>
  <c r="F155" i="7"/>
  <c r="G154" i="7"/>
  <c r="G153" i="7"/>
  <c r="G151" i="7"/>
  <c r="F151" i="7"/>
  <c r="G149" i="7"/>
  <c r="F149" i="7"/>
  <c r="D144" i="7"/>
  <c r="G143" i="7" s="1"/>
  <c r="C144" i="7"/>
  <c r="F139" i="7" s="1"/>
  <c r="F142" i="7"/>
  <c r="G140" i="7"/>
  <c r="F140" i="7"/>
  <c r="G139" i="7"/>
  <c r="G138" i="7"/>
  <c r="F138" i="7"/>
  <c r="F136" i="7"/>
  <c r="G134" i="7"/>
  <c r="F134" i="7"/>
  <c r="G133" i="7"/>
  <c r="G132" i="7"/>
  <c r="F132" i="7"/>
  <c r="F130" i="7"/>
  <c r="G128" i="7"/>
  <c r="F128" i="7"/>
  <c r="G127" i="7"/>
  <c r="G126" i="7"/>
  <c r="F126" i="7"/>
  <c r="F124" i="7"/>
  <c r="F123" i="7"/>
  <c r="G122" i="7"/>
  <c r="F122" i="7"/>
  <c r="G121" i="7"/>
  <c r="F121" i="7"/>
  <c r="G120" i="7"/>
  <c r="F120" i="7"/>
  <c r="C58" i="7"/>
  <c r="C54" i="7"/>
  <c r="C26" i="7"/>
  <c r="F159" i="6"/>
  <c r="F156" i="6"/>
  <c r="F155" i="6"/>
  <c r="F154" i="6"/>
  <c r="C152" i="6"/>
  <c r="F153" i="6" s="1"/>
  <c r="F149" i="6"/>
  <c r="F148" i="6"/>
  <c r="C131" i="6"/>
  <c r="C81" i="6"/>
  <c r="C77" i="6"/>
  <c r="C49" i="6"/>
  <c r="F42" i="6"/>
  <c r="C42" i="6"/>
  <c r="F39" i="6" s="1"/>
  <c r="F41" i="6"/>
  <c r="F40" i="6"/>
  <c r="D37" i="6"/>
  <c r="G34" i="6" s="1"/>
  <c r="C37" i="6"/>
  <c r="F33" i="6" s="1"/>
  <c r="F36" i="6"/>
  <c r="G35" i="6"/>
  <c r="F35" i="6"/>
  <c r="F34" i="6"/>
  <c r="F32" i="6"/>
  <c r="G31" i="6"/>
  <c r="F31" i="6"/>
  <c r="F30" i="6"/>
  <c r="G29" i="6"/>
  <c r="F29" i="6"/>
  <c r="F28" i="6"/>
  <c r="F26" i="6"/>
  <c r="G25" i="6"/>
  <c r="F25" i="6"/>
  <c r="F24" i="6"/>
  <c r="G23" i="6"/>
  <c r="F23" i="6"/>
  <c r="F22" i="6"/>
  <c r="D19" i="6"/>
  <c r="G622" i="5"/>
  <c r="G621" i="5"/>
  <c r="G620" i="5"/>
  <c r="G619" i="5"/>
  <c r="G618" i="5"/>
  <c r="D618" i="5"/>
  <c r="C618" i="5"/>
  <c r="G617" i="5"/>
  <c r="G616" i="5"/>
  <c r="G615" i="5"/>
  <c r="G614" i="5"/>
  <c r="G613" i="5"/>
  <c r="G612" i="5"/>
  <c r="G611" i="5"/>
  <c r="G610" i="5"/>
  <c r="G609" i="5"/>
  <c r="G608" i="5"/>
  <c r="G607" i="5"/>
  <c r="G606" i="5"/>
  <c r="G605" i="5"/>
  <c r="G604" i="5"/>
  <c r="D601" i="5"/>
  <c r="G600" i="5" s="1"/>
  <c r="C601" i="5"/>
  <c r="F597" i="5" s="1"/>
  <c r="G597" i="5"/>
  <c r="D585" i="5"/>
  <c r="G580" i="5" s="1"/>
  <c r="C585" i="5"/>
  <c r="F582" i="5" s="1"/>
  <c r="G583" i="5"/>
  <c r="G579" i="5"/>
  <c r="F579" i="5"/>
  <c r="G576" i="5"/>
  <c r="G575" i="5"/>
  <c r="G573" i="5"/>
  <c r="D567" i="5"/>
  <c r="G561" i="5" s="1"/>
  <c r="C567" i="5"/>
  <c r="F566" i="5" s="1"/>
  <c r="D544" i="5"/>
  <c r="C544" i="5"/>
  <c r="G543" i="5"/>
  <c r="F543" i="5"/>
  <c r="G542" i="5"/>
  <c r="F542" i="5"/>
  <c r="G541" i="5"/>
  <c r="F541" i="5"/>
  <c r="G540" i="5"/>
  <c r="F540" i="5"/>
  <c r="G539" i="5"/>
  <c r="F539" i="5"/>
  <c r="G538" i="5"/>
  <c r="F538" i="5"/>
  <c r="G537" i="5"/>
  <c r="F537" i="5"/>
  <c r="G536" i="5"/>
  <c r="F536" i="5"/>
  <c r="G535" i="5"/>
  <c r="F535" i="5"/>
  <c r="G534" i="5"/>
  <c r="F534" i="5"/>
  <c r="G533" i="5"/>
  <c r="F533" i="5"/>
  <c r="G532" i="5"/>
  <c r="F532" i="5"/>
  <c r="G531" i="5"/>
  <c r="F531" i="5"/>
  <c r="G530" i="5"/>
  <c r="F530" i="5"/>
  <c r="G529" i="5"/>
  <c r="F529" i="5"/>
  <c r="G528" i="5"/>
  <c r="F528" i="5"/>
  <c r="G527" i="5"/>
  <c r="F527" i="5"/>
  <c r="G526" i="5"/>
  <c r="F526" i="5"/>
  <c r="D487" i="5"/>
  <c r="G488" i="5" s="1"/>
  <c r="C487" i="5"/>
  <c r="F490" i="5" s="1"/>
  <c r="F481" i="5"/>
  <c r="F480" i="5"/>
  <c r="F469" i="5"/>
  <c r="G466" i="5"/>
  <c r="D465" i="5"/>
  <c r="G470" i="5" s="1"/>
  <c r="C465" i="5"/>
  <c r="F466" i="5" s="1"/>
  <c r="F464" i="5"/>
  <c r="G463" i="5"/>
  <c r="F463" i="5"/>
  <c r="F462" i="5"/>
  <c r="G461" i="5"/>
  <c r="G460" i="5"/>
  <c r="F459" i="5"/>
  <c r="G458" i="5"/>
  <c r="F458" i="5"/>
  <c r="F457" i="5"/>
  <c r="D452" i="5"/>
  <c r="G446" i="5" s="1"/>
  <c r="C452" i="5"/>
  <c r="F451" i="5" s="1"/>
  <c r="F449" i="5"/>
  <c r="F448" i="5"/>
  <c r="F447" i="5"/>
  <c r="F446" i="5"/>
  <c r="F444" i="5"/>
  <c r="F443" i="5"/>
  <c r="F441" i="5"/>
  <c r="G440" i="5"/>
  <c r="F440" i="5"/>
  <c r="F437" i="5"/>
  <c r="F436" i="5"/>
  <c r="F435" i="5"/>
  <c r="F434" i="5"/>
  <c r="F433" i="5"/>
  <c r="F432" i="5"/>
  <c r="F430" i="5"/>
  <c r="F429" i="5"/>
  <c r="G428" i="5"/>
  <c r="D425" i="5"/>
  <c r="C425" i="5"/>
  <c r="G393" i="5"/>
  <c r="G392" i="5"/>
  <c r="G391" i="5"/>
  <c r="G390" i="5"/>
  <c r="G389" i="5"/>
  <c r="G388" i="5"/>
  <c r="G387" i="5"/>
  <c r="G386" i="5"/>
  <c r="G385" i="5"/>
  <c r="G384" i="5"/>
  <c r="G383" i="5"/>
  <c r="G382" i="5"/>
  <c r="G381" i="5"/>
  <c r="G380" i="5"/>
  <c r="G379" i="5"/>
  <c r="G378" i="5"/>
  <c r="G377" i="5"/>
  <c r="G376" i="5"/>
  <c r="G375" i="5"/>
  <c r="D372" i="5"/>
  <c r="G371" i="5" s="1"/>
  <c r="C372" i="5"/>
  <c r="F371" i="5" s="1"/>
  <c r="D365" i="5"/>
  <c r="G364" i="5" s="1"/>
  <c r="C365" i="5"/>
  <c r="F364" i="5" s="1"/>
  <c r="G362" i="5"/>
  <c r="G361" i="5"/>
  <c r="G360" i="5"/>
  <c r="G359" i="5"/>
  <c r="D346" i="5"/>
  <c r="G343" i="5" s="1"/>
  <c r="C346" i="5"/>
  <c r="F342" i="5" s="1"/>
  <c r="F345" i="5"/>
  <c r="G338" i="5"/>
  <c r="D328" i="5"/>
  <c r="G327" i="5" s="1"/>
  <c r="C328" i="5"/>
  <c r="F327" i="5" s="1"/>
  <c r="G324" i="5"/>
  <c r="G322" i="5"/>
  <c r="F322" i="5"/>
  <c r="G319" i="5"/>
  <c r="F317" i="5"/>
  <c r="G312" i="5"/>
  <c r="G310" i="5"/>
  <c r="D305" i="5"/>
  <c r="G300" i="5" s="1"/>
  <c r="C305" i="5"/>
  <c r="F300" i="5" s="1"/>
  <c r="F303" i="5"/>
  <c r="F302" i="5"/>
  <c r="F301" i="5"/>
  <c r="F299" i="5"/>
  <c r="G297" i="5"/>
  <c r="F297" i="5"/>
  <c r="G295" i="5"/>
  <c r="F295" i="5"/>
  <c r="F293" i="5"/>
  <c r="G290" i="5"/>
  <c r="F290" i="5"/>
  <c r="G288" i="5"/>
  <c r="F287" i="5"/>
  <c r="C265" i="5"/>
  <c r="D249" i="5"/>
  <c r="G252" i="5" s="1"/>
  <c r="C249" i="5"/>
  <c r="F243" i="5" s="1"/>
  <c r="G229" i="5"/>
  <c r="G228" i="5"/>
  <c r="D227" i="5"/>
  <c r="G233" i="5" s="1"/>
  <c r="C227" i="5"/>
  <c r="F229" i="5" s="1"/>
  <c r="G225" i="5"/>
  <c r="G224" i="5"/>
  <c r="G223" i="5"/>
  <c r="G221" i="5"/>
  <c r="G219" i="5"/>
  <c r="F219" i="5"/>
  <c r="D214" i="5"/>
  <c r="G213" i="5" s="1"/>
  <c r="C214" i="5"/>
  <c r="F209" i="5" s="1"/>
  <c r="F211" i="5"/>
  <c r="G210" i="5"/>
  <c r="F210" i="5"/>
  <c r="G208" i="5"/>
  <c r="F208" i="5"/>
  <c r="F206" i="5"/>
  <c r="G204" i="5"/>
  <c r="F204" i="5"/>
  <c r="G203" i="5"/>
  <c r="F202" i="5"/>
  <c r="F200" i="5"/>
  <c r="F199" i="5"/>
  <c r="F198" i="5"/>
  <c r="G197" i="5"/>
  <c r="G196" i="5"/>
  <c r="F194" i="5"/>
  <c r="F193" i="5"/>
  <c r="G192" i="5"/>
  <c r="G191" i="5"/>
  <c r="F191" i="5"/>
  <c r="G190" i="5"/>
  <c r="D187" i="5"/>
  <c r="C187" i="5"/>
  <c r="F181" i="5"/>
  <c r="F180" i="5"/>
  <c r="F174" i="5"/>
  <c r="F173" i="5"/>
  <c r="F172" i="5"/>
  <c r="F171" i="5"/>
  <c r="F170" i="5"/>
  <c r="F162" i="5"/>
  <c r="F161" i="5"/>
  <c r="F160" i="5"/>
  <c r="F152" i="5"/>
  <c r="F151" i="5"/>
  <c r="F150" i="5"/>
  <c r="F76" i="5"/>
  <c r="D76" i="5"/>
  <c r="C76" i="5"/>
  <c r="F72" i="5"/>
  <c r="D72" i="5"/>
  <c r="C72" i="5"/>
  <c r="F44" i="5"/>
  <c r="D44" i="5"/>
  <c r="C44" i="5"/>
  <c r="F28" i="5"/>
  <c r="G17" i="13" s="1"/>
  <c r="F25" i="5"/>
  <c r="F24" i="5"/>
  <c r="F22" i="5"/>
  <c r="F21" i="5"/>
  <c r="F20" i="5"/>
  <c r="F18" i="5"/>
  <c r="F17" i="5"/>
  <c r="F16" i="5"/>
  <c r="C15" i="5"/>
  <c r="F18" i="12" s="1"/>
  <c r="F14" i="5"/>
  <c r="F13" i="5"/>
  <c r="F12" i="5"/>
  <c r="C304" i="4"/>
  <c r="C303" i="4"/>
  <c r="C302" i="4"/>
  <c r="C298" i="4"/>
  <c r="C297" i="4"/>
  <c r="C296" i="4"/>
  <c r="C292" i="4"/>
  <c r="C289" i="4"/>
  <c r="C288" i="4"/>
  <c r="G227" i="4"/>
  <c r="F227" i="4"/>
  <c r="G226" i="4"/>
  <c r="F226" i="4"/>
  <c r="G225" i="4"/>
  <c r="F225" i="4"/>
  <c r="G224" i="4"/>
  <c r="F224" i="4"/>
  <c r="G223" i="4"/>
  <c r="F223" i="4"/>
  <c r="G222" i="4"/>
  <c r="F222" i="4"/>
  <c r="G221" i="4"/>
  <c r="F221" i="4"/>
  <c r="C220" i="4"/>
  <c r="G219" i="4"/>
  <c r="G220" i="4" s="1"/>
  <c r="F219" i="4"/>
  <c r="G218" i="4"/>
  <c r="F218" i="4"/>
  <c r="G217" i="4"/>
  <c r="F217" i="4"/>
  <c r="F210" i="4"/>
  <c r="F209" i="4"/>
  <c r="C208" i="4"/>
  <c r="F206" i="4" s="1"/>
  <c r="C207" i="4"/>
  <c r="F201" i="4"/>
  <c r="F199" i="4"/>
  <c r="F198" i="4"/>
  <c r="F197" i="4"/>
  <c r="F196" i="4"/>
  <c r="F195" i="4"/>
  <c r="F181" i="4"/>
  <c r="F180" i="4"/>
  <c r="C179" i="4"/>
  <c r="F182" i="4" s="1"/>
  <c r="D167" i="4"/>
  <c r="G164" i="4" s="1"/>
  <c r="C167" i="4"/>
  <c r="F164" i="4" s="1"/>
  <c r="F165" i="4"/>
  <c r="F160" i="4"/>
  <c r="G159" i="4"/>
  <c r="F159" i="4"/>
  <c r="G158" i="4"/>
  <c r="F158" i="4"/>
  <c r="D156" i="4"/>
  <c r="G157" i="4" s="1"/>
  <c r="C156" i="4"/>
  <c r="F157" i="4" s="1"/>
  <c r="F155" i="4"/>
  <c r="G154" i="4"/>
  <c r="F154" i="4"/>
  <c r="G153" i="4"/>
  <c r="F153" i="4"/>
  <c r="G150" i="4"/>
  <c r="F150" i="4"/>
  <c r="F149" i="4"/>
  <c r="G148" i="4"/>
  <c r="F148" i="4"/>
  <c r="G147" i="4"/>
  <c r="F147" i="4"/>
  <c r="G144" i="4"/>
  <c r="F144" i="4"/>
  <c r="F143" i="4"/>
  <c r="G142" i="4"/>
  <c r="F142" i="4"/>
  <c r="G141" i="4"/>
  <c r="F141" i="4"/>
  <c r="G138" i="4"/>
  <c r="F138" i="4"/>
  <c r="F136" i="4"/>
  <c r="D130" i="4"/>
  <c r="G124" i="4" s="1"/>
  <c r="C130" i="4"/>
  <c r="F129" i="4" s="1"/>
  <c r="F123" i="4"/>
  <c r="F119" i="4"/>
  <c r="F113" i="4"/>
  <c r="G112" i="4"/>
  <c r="D100" i="4"/>
  <c r="G105" i="4" s="1"/>
  <c r="C100" i="4"/>
  <c r="F97" i="4" s="1"/>
  <c r="F96" i="4"/>
  <c r="C94" i="4"/>
  <c r="C93" i="4"/>
  <c r="G87" i="4"/>
  <c r="D77" i="4"/>
  <c r="G82" i="4" s="1"/>
  <c r="C71" i="4"/>
  <c r="C77" i="4" s="1"/>
  <c r="C70" i="4"/>
  <c r="C58" i="4"/>
  <c r="F56" i="4" s="1"/>
  <c r="F57" i="4"/>
  <c r="C307" i="4"/>
  <c r="F293" i="4"/>
  <c r="D293" i="4"/>
  <c r="D307" i="4"/>
  <c r="C295" i="4"/>
  <c r="D291" i="4"/>
  <c r="D295" i="4"/>
  <c r="F295" i="4"/>
  <c r="G293" i="4"/>
  <c r="F307" i="4"/>
  <c r="C293" i="4"/>
  <c r="C291" i="4"/>
  <c r="G313" i="5" l="1"/>
  <c r="G311" i="5"/>
  <c r="G317" i="5"/>
  <c r="G323" i="5"/>
  <c r="F318" i="5"/>
  <c r="F311" i="5"/>
  <c r="F316" i="5"/>
  <c r="F324" i="5"/>
  <c r="G595" i="12"/>
  <c r="G598" i="12"/>
  <c r="G592" i="12"/>
  <c r="G596" i="12"/>
  <c r="G600" i="12"/>
  <c r="G590" i="12"/>
  <c r="G593" i="12"/>
  <c r="G594" i="12"/>
  <c r="G597" i="12"/>
  <c r="G602" i="12"/>
  <c r="G570" i="12"/>
  <c r="G583" i="12"/>
  <c r="G572" i="12"/>
  <c r="G575" i="12"/>
  <c r="G577" i="12"/>
  <c r="G579" i="12"/>
  <c r="G585" i="12"/>
  <c r="G574" i="12"/>
  <c r="G576" i="12"/>
  <c r="G578" i="12"/>
  <c r="G581" i="12"/>
  <c r="G571" i="12"/>
  <c r="G573" i="12"/>
  <c r="G580" i="12"/>
  <c r="G582" i="12"/>
  <c r="G548" i="12"/>
  <c r="G550" i="12"/>
  <c r="G552" i="12"/>
  <c r="G554" i="12"/>
  <c r="G556" i="12"/>
  <c r="G558" i="12"/>
  <c r="G560" i="12"/>
  <c r="G562" i="12"/>
  <c r="G478" i="12"/>
  <c r="G481" i="12"/>
  <c r="G480" i="12"/>
  <c r="G479" i="12"/>
  <c r="G484" i="12"/>
  <c r="F478" i="12"/>
  <c r="F480" i="12"/>
  <c r="F482" i="12"/>
  <c r="G383" i="12"/>
  <c r="G380" i="12"/>
  <c r="G355" i="12"/>
  <c r="G359" i="12"/>
  <c r="G362" i="12"/>
  <c r="G356" i="12"/>
  <c r="G361" i="12"/>
  <c r="G365" i="12"/>
  <c r="G342" i="12"/>
  <c r="G338" i="12"/>
  <c r="G344" i="12"/>
  <c r="G332" i="12"/>
  <c r="G345" i="12"/>
  <c r="G348" i="12"/>
  <c r="G273" i="12"/>
  <c r="G598" i="5"/>
  <c r="G599" i="5"/>
  <c r="F600" i="5"/>
  <c r="G582" i="5"/>
  <c r="F573" i="5"/>
  <c r="F577" i="5"/>
  <c r="G577" i="5"/>
  <c r="F583" i="5"/>
  <c r="F551" i="5"/>
  <c r="F555" i="5"/>
  <c r="F558" i="5"/>
  <c r="G601" i="5"/>
  <c r="F19" i="5"/>
  <c r="F23" i="5"/>
  <c r="F190" i="5"/>
  <c r="F192" i="5"/>
  <c r="F196" i="5"/>
  <c r="G198" i="5"/>
  <c r="G202" i="5"/>
  <c r="F205" i="5"/>
  <c r="G209" i="5"/>
  <c r="F212" i="5"/>
  <c r="G230" i="5"/>
  <c r="F289" i="5"/>
  <c r="F291" i="5"/>
  <c r="G293" i="5"/>
  <c r="F296" i="5"/>
  <c r="G298" i="5"/>
  <c r="G301" i="5"/>
  <c r="G303" i="5"/>
  <c r="F310" i="5"/>
  <c r="F312" i="5"/>
  <c r="G316" i="5"/>
  <c r="G318" i="5"/>
  <c r="F323" i="5"/>
  <c r="G325" i="5"/>
  <c r="G340" i="5"/>
  <c r="F359" i="5"/>
  <c r="F361" i="5"/>
  <c r="F428" i="5"/>
  <c r="F431" i="5"/>
  <c r="G434" i="5"/>
  <c r="F438" i="5"/>
  <c r="F442" i="5"/>
  <c r="F450" i="5"/>
  <c r="G457" i="5"/>
  <c r="G459" i="5"/>
  <c r="G465" i="5" s="1"/>
  <c r="G462" i="5"/>
  <c r="G464" i="5"/>
  <c r="F467" i="5"/>
  <c r="G469" i="5"/>
  <c r="F482" i="5"/>
  <c r="F544" i="5"/>
  <c r="G555" i="5"/>
  <c r="G581" i="5"/>
  <c r="F598" i="5"/>
  <c r="F15" i="5"/>
  <c r="F221" i="5"/>
  <c r="F225" i="5"/>
  <c r="G242" i="5"/>
  <c r="G289" i="5"/>
  <c r="G291" i="5"/>
  <c r="G294" i="5"/>
  <c r="G296" i="5"/>
  <c r="G304" i="5"/>
  <c r="G467" i="5"/>
  <c r="G471" i="5"/>
  <c r="F486" i="5"/>
  <c r="F230" i="5"/>
  <c r="G287" i="5"/>
  <c r="G292" i="5"/>
  <c r="G299" i="5"/>
  <c r="G302" i="5"/>
  <c r="F360" i="5"/>
  <c r="G468" i="5"/>
  <c r="G591" i="5"/>
  <c r="G18" i="12"/>
  <c r="F552" i="5"/>
  <c r="F561" i="5"/>
  <c r="F549" i="5"/>
  <c r="F553" i="5"/>
  <c r="F556" i="5"/>
  <c r="F562" i="5"/>
  <c r="F550" i="5"/>
  <c r="F554" i="5"/>
  <c r="F557" i="5"/>
  <c r="F564" i="5"/>
  <c r="G479" i="5"/>
  <c r="G485" i="5"/>
  <c r="G489" i="5"/>
  <c r="F493" i="5"/>
  <c r="G481" i="5"/>
  <c r="G491" i="5"/>
  <c r="G480" i="5"/>
  <c r="G482" i="5"/>
  <c r="G486" i="5"/>
  <c r="G490" i="5"/>
  <c r="G493" i="5"/>
  <c r="G484" i="5"/>
  <c r="F491" i="5"/>
  <c r="G368" i="5"/>
  <c r="G369" i="5"/>
  <c r="F368" i="5"/>
  <c r="F341" i="5"/>
  <c r="G334" i="5"/>
  <c r="G344" i="5"/>
  <c r="F335" i="5"/>
  <c r="F339" i="5"/>
  <c r="F343" i="5"/>
  <c r="F333" i="5"/>
  <c r="F337" i="5"/>
  <c r="F340" i="5"/>
  <c r="F344" i="5"/>
  <c r="F334" i="5"/>
  <c r="F338" i="5"/>
  <c r="G243" i="5"/>
  <c r="G253" i="5"/>
  <c r="G248" i="5"/>
  <c r="G165" i="4"/>
  <c r="G166" i="4"/>
  <c r="G167" i="4" s="1"/>
  <c r="G95" i="4"/>
  <c r="G97" i="4"/>
  <c r="G94" i="4"/>
  <c r="F80" i="4"/>
  <c r="F87" i="4"/>
  <c r="F86" i="4"/>
  <c r="F76" i="4"/>
  <c r="F70" i="4"/>
  <c r="F71" i="4"/>
  <c r="F82" i="4"/>
  <c r="F75" i="4"/>
  <c r="F74" i="4"/>
  <c r="F81" i="4"/>
  <c r="F79" i="4"/>
  <c r="F73" i="4"/>
  <c r="F78" i="4"/>
  <c r="F72" i="4"/>
  <c r="G71" i="4"/>
  <c r="F101" i="4"/>
  <c r="F124" i="4"/>
  <c r="F220" i="4"/>
  <c r="G326" i="12"/>
  <c r="G320" i="12"/>
  <c r="G314" i="12"/>
  <c r="G325" i="12"/>
  <c r="G319" i="12"/>
  <c r="G313" i="12"/>
  <c r="G324" i="12"/>
  <c r="G318" i="12"/>
  <c r="G312" i="12"/>
  <c r="G323" i="12"/>
  <c r="G317" i="12"/>
  <c r="G311" i="12"/>
  <c r="G322" i="12"/>
  <c r="G316" i="12"/>
  <c r="G310" i="12"/>
  <c r="F59" i="4"/>
  <c r="F94" i="4"/>
  <c r="F102" i="4"/>
  <c r="F251" i="12"/>
  <c r="F245" i="12"/>
  <c r="F250" i="12"/>
  <c r="F244" i="12"/>
  <c r="F249" i="12"/>
  <c r="F248" i="12"/>
  <c r="F247" i="12"/>
  <c r="F60" i="4"/>
  <c r="G72" i="4"/>
  <c r="G78" i="4"/>
  <c r="F105" i="4"/>
  <c r="F125" i="4"/>
  <c r="G251" i="12"/>
  <c r="G245" i="12"/>
  <c r="G250" i="12"/>
  <c r="G244" i="12"/>
  <c r="G249" i="12"/>
  <c r="G248" i="12"/>
  <c r="G247" i="12"/>
  <c r="F507" i="12"/>
  <c r="F501" i="12"/>
  <c r="F506" i="12"/>
  <c r="F500" i="12"/>
  <c r="F505" i="12"/>
  <c r="F504" i="12"/>
  <c r="F503" i="12"/>
  <c r="G618" i="12"/>
  <c r="G617" i="12"/>
  <c r="G616" i="12"/>
  <c r="G615" i="12"/>
  <c r="F61" i="4"/>
  <c r="F95" i="4"/>
  <c r="F112" i="4"/>
  <c r="G544" i="5"/>
  <c r="G549" i="5"/>
  <c r="G507" i="12"/>
  <c r="G501" i="12"/>
  <c r="G506" i="12"/>
  <c r="G500" i="12"/>
  <c r="G505" i="12"/>
  <c r="G504" i="12"/>
  <c r="G503" i="12"/>
  <c r="F62" i="4"/>
  <c r="G73" i="4"/>
  <c r="F133" i="4"/>
  <c r="F128" i="4"/>
  <c r="F122" i="4"/>
  <c r="F116" i="4"/>
  <c r="F132" i="4"/>
  <c r="F127" i="4"/>
  <c r="F121" i="4"/>
  <c r="F115" i="4"/>
  <c r="F131" i="4"/>
  <c r="F126" i="4"/>
  <c r="F120" i="4"/>
  <c r="G451" i="5"/>
  <c r="G445" i="5"/>
  <c r="G439" i="5"/>
  <c r="G433" i="5"/>
  <c r="G450" i="5"/>
  <c r="G444" i="5"/>
  <c r="G438" i="5"/>
  <c r="G432" i="5"/>
  <c r="G449" i="5"/>
  <c r="G443" i="5"/>
  <c r="G437" i="5"/>
  <c r="G431" i="5"/>
  <c r="G448" i="5"/>
  <c r="G442" i="5"/>
  <c r="G436" i="5"/>
  <c r="G430" i="5"/>
  <c r="G447" i="5"/>
  <c r="G441" i="5"/>
  <c r="G435" i="5"/>
  <c r="G429" i="5"/>
  <c r="G452" i="5" s="1"/>
  <c r="F63" i="4"/>
  <c r="G81" i="4"/>
  <c r="G134" i="4"/>
  <c r="G129" i="4"/>
  <c r="G123" i="4"/>
  <c r="G117" i="4"/>
  <c r="G133" i="4"/>
  <c r="G128" i="4"/>
  <c r="G122" i="4"/>
  <c r="G116" i="4"/>
  <c r="G132" i="4"/>
  <c r="G127" i="4"/>
  <c r="G121" i="4"/>
  <c r="G115" i="4"/>
  <c r="G131" i="4"/>
  <c r="G126" i="4"/>
  <c r="G120" i="4"/>
  <c r="G114" i="4"/>
  <c r="G136" i="4"/>
  <c r="G125" i="4"/>
  <c r="G119" i="4"/>
  <c r="G113" i="4"/>
  <c r="F166" i="4"/>
  <c r="F167" i="4" s="1"/>
  <c r="F253" i="5"/>
  <c r="F248" i="5"/>
  <c r="F242" i="5"/>
  <c r="F252" i="5"/>
  <c r="F247" i="5"/>
  <c r="F241" i="5"/>
  <c r="F251" i="5"/>
  <c r="F246" i="5"/>
  <c r="F250" i="5"/>
  <c r="F245" i="5"/>
  <c r="F255" i="5"/>
  <c r="F244" i="5"/>
  <c r="F53" i="4"/>
  <c r="F64" i="4"/>
  <c r="F114" i="4"/>
  <c r="G309" i="12"/>
  <c r="F565" i="12"/>
  <c r="F326" i="12"/>
  <c r="F320" i="12"/>
  <c r="F314" i="12"/>
  <c r="F325" i="12"/>
  <c r="F319" i="12"/>
  <c r="F313" i="12"/>
  <c r="F324" i="12"/>
  <c r="F318" i="12"/>
  <c r="F312" i="12"/>
  <c r="F323" i="12"/>
  <c r="F317" i="12"/>
  <c r="F311" i="12"/>
  <c r="F322" i="12"/>
  <c r="F316" i="12"/>
  <c r="F310" i="12"/>
  <c r="G75" i="4"/>
  <c r="F117" i="4"/>
  <c r="F134" i="4"/>
  <c r="G566" i="5"/>
  <c r="G560" i="5"/>
  <c r="G554" i="5"/>
  <c r="G565" i="5"/>
  <c r="G559" i="5"/>
  <c r="G553" i="5"/>
  <c r="G564" i="5"/>
  <c r="G558" i="5"/>
  <c r="G552" i="5"/>
  <c r="G563" i="5"/>
  <c r="G557" i="5"/>
  <c r="G551" i="5"/>
  <c r="G562" i="5"/>
  <c r="G556" i="5"/>
  <c r="G550" i="5"/>
  <c r="F183" i="7"/>
  <c r="F178" i="7"/>
  <c r="F172" i="7"/>
  <c r="F182" i="7"/>
  <c r="F177" i="7"/>
  <c r="F171" i="7"/>
  <c r="F181" i="7"/>
  <c r="F176" i="7"/>
  <c r="F180" i="7"/>
  <c r="F175" i="7"/>
  <c r="F185" i="7"/>
  <c r="F174" i="7"/>
  <c r="F315" i="12"/>
  <c r="F393" i="12"/>
  <c r="F54" i="4"/>
  <c r="F55" i="4"/>
  <c r="F104" i="4"/>
  <c r="F99" i="4"/>
  <c r="F93" i="4"/>
  <c r="F103" i="4"/>
  <c r="F98" i="4"/>
  <c r="F118" i="4"/>
  <c r="F135" i="4"/>
  <c r="F254" i="5"/>
  <c r="G315" i="12"/>
  <c r="F486" i="12"/>
  <c r="G80" i="4"/>
  <c r="G79" i="4"/>
  <c r="G74" i="4"/>
  <c r="G86" i="4"/>
  <c r="G70" i="4"/>
  <c r="G76" i="4"/>
  <c r="G118" i="4"/>
  <c r="G130" i="4" s="1"/>
  <c r="G135" i="4"/>
  <c r="F178" i="4"/>
  <c r="F177" i="4"/>
  <c r="F187" i="4"/>
  <c r="F175" i="4"/>
  <c r="F186" i="4"/>
  <c r="F174" i="4"/>
  <c r="F185" i="4"/>
  <c r="F184" i="4"/>
  <c r="F183" i="4"/>
  <c r="F321" i="12"/>
  <c r="G254" i="5"/>
  <c r="G184" i="7"/>
  <c r="G96" i="4"/>
  <c r="G101" i="4"/>
  <c r="G143" i="4"/>
  <c r="G156" i="4" s="1"/>
  <c r="G149" i="4"/>
  <c r="G155" i="4"/>
  <c r="G160" i="4"/>
  <c r="F200" i="4"/>
  <c r="F211" i="4"/>
  <c r="F220" i="5"/>
  <c r="F227" i="5" s="1"/>
  <c r="F226" i="5"/>
  <c r="F231" i="5"/>
  <c r="G333" i="5"/>
  <c r="G339" i="5"/>
  <c r="G345" i="5"/>
  <c r="F468" i="5"/>
  <c r="F492" i="5"/>
  <c r="F563" i="5"/>
  <c r="F572" i="5"/>
  <c r="F578" i="5"/>
  <c r="F584" i="5"/>
  <c r="F599" i="5"/>
  <c r="F601" i="5" s="1"/>
  <c r="G24" i="6"/>
  <c r="G30" i="6"/>
  <c r="G36" i="6"/>
  <c r="F157" i="6"/>
  <c r="F129" i="7"/>
  <c r="F135" i="7"/>
  <c r="F141" i="7"/>
  <c r="F150" i="7"/>
  <c r="F156" i="7"/>
  <c r="F161" i="7"/>
  <c r="F36" i="12"/>
  <c r="G220" i="12"/>
  <c r="G226" i="12"/>
  <c r="G239" i="12" s="1"/>
  <c r="G232" i="12"/>
  <c r="G238" i="12"/>
  <c r="G271" i="12"/>
  <c r="G274" i="12" s="1"/>
  <c r="G337" i="12"/>
  <c r="G343" i="12"/>
  <c r="G349" i="12"/>
  <c r="G357" i="12"/>
  <c r="G363" i="12"/>
  <c r="G368" i="12"/>
  <c r="G384" i="12"/>
  <c r="G391" i="12"/>
  <c r="F161" i="4"/>
  <c r="F212" i="4"/>
  <c r="G193" i="5"/>
  <c r="G199" i="5"/>
  <c r="G205" i="5"/>
  <c r="G211" i="5"/>
  <c r="G220" i="5"/>
  <c r="G226" i="5"/>
  <c r="G231" i="5"/>
  <c r="G244" i="5"/>
  <c r="G255" i="5"/>
  <c r="F292" i="5"/>
  <c r="F298" i="5"/>
  <c r="F304" i="5"/>
  <c r="F313" i="5"/>
  <c r="F319" i="5"/>
  <c r="F325" i="5"/>
  <c r="F362" i="5"/>
  <c r="F369" i="5"/>
  <c r="G492" i="5"/>
  <c r="G572" i="5"/>
  <c r="G578" i="5"/>
  <c r="G584" i="5"/>
  <c r="F158" i="6"/>
  <c r="G123" i="7"/>
  <c r="G144" i="7" s="1"/>
  <c r="G129" i="7"/>
  <c r="G135" i="7"/>
  <c r="G141" i="7"/>
  <c r="G150" i="7"/>
  <c r="G157" i="7" s="1"/>
  <c r="G156" i="7"/>
  <c r="G161" i="7"/>
  <c r="G174" i="7"/>
  <c r="G185" i="7"/>
  <c r="F266" i="12"/>
  <c r="F274" i="12" s="1"/>
  <c r="F358" i="12"/>
  <c r="F364" i="12"/>
  <c r="F379" i="12"/>
  <c r="F386" i="12" s="1"/>
  <c r="F385" i="12"/>
  <c r="F453" i="12"/>
  <c r="F473" i="12" s="1"/>
  <c r="F459" i="12"/>
  <c r="F465" i="12"/>
  <c r="F574" i="12"/>
  <c r="F588" i="12" s="1"/>
  <c r="F580" i="12"/>
  <c r="F592" i="12"/>
  <c r="F603" i="12" s="1"/>
  <c r="F598" i="12"/>
  <c r="G102" i="4"/>
  <c r="G161" i="4"/>
  <c r="F202" i="4"/>
  <c r="F213" i="4"/>
  <c r="F232" i="5"/>
  <c r="F162" i="7"/>
  <c r="G358" i="12"/>
  <c r="G364" i="12"/>
  <c r="G379" i="12"/>
  <c r="G385" i="12"/>
  <c r="G392" i="12"/>
  <c r="F139" i="4"/>
  <c r="F156" i="4" s="1"/>
  <c r="F145" i="4"/>
  <c r="F151" i="4"/>
  <c r="F162" i="4"/>
  <c r="F203" i="4"/>
  <c r="F214" i="4"/>
  <c r="G194" i="5"/>
  <c r="G200" i="5"/>
  <c r="G206" i="5"/>
  <c r="G212" i="5"/>
  <c r="G232" i="5"/>
  <c r="G245" i="5"/>
  <c r="G250" i="5"/>
  <c r="F314" i="5"/>
  <c r="F320" i="5"/>
  <c r="F326" i="5"/>
  <c r="F363" i="5"/>
  <c r="F370" i="5"/>
  <c r="G124" i="7"/>
  <c r="G130" i="7"/>
  <c r="G136" i="7"/>
  <c r="G142" i="7"/>
  <c r="G162" i="7"/>
  <c r="G175" i="7"/>
  <c r="G180" i="7"/>
  <c r="F359" i="12"/>
  <c r="F365" i="12"/>
  <c r="F593" i="12"/>
  <c r="F599" i="12"/>
  <c r="G98" i="4"/>
  <c r="G103" i="4"/>
  <c r="G139" i="4"/>
  <c r="G145" i="4"/>
  <c r="G151" i="4"/>
  <c r="G162" i="4"/>
  <c r="F204" i="4"/>
  <c r="F215" i="4"/>
  <c r="F26" i="5"/>
  <c r="F195" i="5"/>
  <c r="F201" i="5"/>
  <c r="F207" i="5"/>
  <c r="F213" i="5"/>
  <c r="F222" i="5"/>
  <c r="F233" i="5"/>
  <c r="G314" i="5"/>
  <c r="G320" i="5"/>
  <c r="G326" i="5"/>
  <c r="G335" i="5"/>
  <c r="G341" i="5"/>
  <c r="G363" i="5"/>
  <c r="G370" i="5"/>
  <c r="G372" i="5" s="1"/>
  <c r="F470" i="5"/>
  <c r="F483" i="5"/>
  <c r="F488" i="5"/>
  <c r="F559" i="5"/>
  <c r="F565" i="5"/>
  <c r="F574" i="5"/>
  <c r="F580" i="5"/>
  <c r="G26" i="6"/>
  <c r="G32" i="6"/>
  <c r="F150" i="6"/>
  <c r="F152" i="6" s="1"/>
  <c r="F125" i="7"/>
  <c r="F144" i="7" s="1"/>
  <c r="F131" i="7"/>
  <c r="F137" i="7"/>
  <c r="F143" i="7"/>
  <c r="F152" i="7"/>
  <c r="F163" i="7"/>
  <c r="F16" i="12"/>
  <c r="G93" i="4"/>
  <c r="F140" i="4"/>
  <c r="F146" i="4"/>
  <c r="F152" i="4"/>
  <c r="F193" i="4"/>
  <c r="F205" i="4"/>
  <c r="G195" i="5"/>
  <c r="G201" i="5"/>
  <c r="G207" i="5"/>
  <c r="G222" i="5"/>
  <c r="G246" i="5"/>
  <c r="G251" i="5"/>
  <c r="F288" i="5"/>
  <c r="F294" i="5"/>
  <c r="F315" i="5"/>
  <c r="F321" i="5"/>
  <c r="F336" i="5"/>
  <c r="F358" i="5"/>
  <c r="G483" i="5"/>
  <c r="G574" i="5"/>
  <c r="C19" i="6"/>
  <c r="F27" i="6"/>
  <c r="F37" i="6" s="1"/>
  <c r="F151" i="6"/>
  <c r="G125" i="7"/>
  <c r="G131" i="7"/>
  <c r="G137" i="7"/>
  <c r="G152" i="7"/>
  <c r="G176" i="7"/>
  <c r="G181" i="7"/>
  <c r="G16" i="12"/>
  <c r="F223" i="12"/>
  <c r="F239" i="12" s="1"/>
  <c r="F229" i="12"/>
  <c r="F354" i="12"/>
  <c r="F367" i="12" s="1"/>
  <c r="F360" i="12"/>
  <c r="F594" i="12"/>
  <c r="F600" i="12"/>
  <c r="G99" i="4"/>
  <c r="G104" i="4"/>
  <c r="G140" i="4"/>
  <c r="G146" i="4"/>
  <c r="G152" i="4"/>
  <c r="F194" i="4"/>
  <c r="F223" i="5"/>
  <c r="F228" i="5"/>
  <c r="G315" i="5"/>
  <c r="G321" i="5"/>
  <c r="G336" i="5"/>
  <c r="G342" i="5"/>
  <c r="G358" i="5"/>
  <c r="F439" i="5"/>
  <c r="F445" i="5"/>
  <c r="F460" i="5"/>
  <c r="F465" i="5" s="1"/>
  <c r="F471" i="5"/>
  <c r="F484" i="5"/>
  <c r="F489" i="5"/>
  <c r="F560" i="5"/>
  <c r="F575" i="5"/>
  <c r="F581" i="5"/>
  <c r="F591" i="5"/>
  <c r="G27" i="6"/>
  <c r="G33" i="6"/>
  <c r="F153" i="7"/>
  <c r="F157" i="7" s="1"/>
  <c r="F158" i="7"/>
  <c r="F17" i="12"/>
  <c r="G217" i="12"/>
  <c r="G223" i="12"/>
  <c r="G229" i="12"/>
  <c r="G235" i="12"/>
  <c r="G334" i="12"/>
  <c r="G340" i="12"/>
  <c r="G346" i="12"/>
  <c r="G354" i="12"/>
  <c r="G360" i="12"/>
  <c r="G381" i="12"/>
  <c r="G482" i="12"/>
  <c r="F17" i="13"/>
  <c r="G241" i="5"/>
  <c r="G247" i="5"/>
  <c r="G171" i="7"/>
  <c r="G177" i="7"/>
  <c r="G17" i="12"/>
  <c r="F595" i="12"/>
  <c r="F197" i="5"/>
  <c r="F203" i="5"/>
  <c r="F224" i="5"/>
  <c r="G337" i="5"/>
  <c r="F461" i="5"/>
  <c r="F479" i="5"/>
  <c r="F485" i="5"/>
  <c r="F576" i="5"/>
  <c r="G22" i="6"/>
  <c r="G28" i="6"/>
  <c r="F127" i="7"/>
  <c r="F133" i="7"/>
  <c r="F154" i="7"/>
  <c r="G218" i="12"/>
  <c r="G224" i="12"/>
  <c r="G230" i="12"/>
  <c r="G335" i="12"/>
  <c r="G341" i="12"/>
  <c r="G619" i="12" l="1"/>
  <c r="G603" i="12"/>
  <c r="G588" i="12"/>
  <c r="G565" i="12"/>
  <c r="G486" i="12"/>
  <c r="G393" i="12"/>
  <c r="G350" i="12"/>
  <c r="G487" i="5"/>
  <c r="F328" i="5"/>
  <c r="F214" i="5"/>
  <c r="G227" i="5"/>
  <c r="G305" i="5"/>
  <c r="F452" i="5"/>
  <c r="G365" i="5"/>
  <c r="G328" i="5"/>
  <c r="F305" i="5"/>
  <c r="F19" i="12"/>
  <c r="F567" i="5"/>
  <c r="F346" i="5"/>
  <c r="F249" i="5"/>
  <c r="G77" i="4"/>
  <c r="G508" i="12"/>
  <c r="G179" i="7"/>
  <c r="G19" i="12"/>
  <c r="F365" i="5"/>
  <c r="G37" i="6"/>
  <c r="G585" i="5"/>
  <c r="F585" i="5"/>
  <c r="G252" i="12"/>
  <c r="G327" i="12"/>
  <c r="F208" i="4"/>
  <c r="F487" i="5"/>
  <c r="F179" i="4"/>
  <c r="F100" i="4"/>
  <c r="G249" i="5"/>
  <c r="F372" i="5"/>
  <c r="G567" i="5"/>
  <c r="F77" i="4"/>
  <c r="F252" i="12"/>
  <c r="G386" i="12"/>
  <c r="G367" i="12"/>
  <c r="F179" i="7"/>
  <c r="F508" i="12"/>
  <c r="G100" i="4"/>
  <c r="G214" i="5"/>
  <c r="G346" i="5"/>
  <c r="F58" i="4"/>
  <c r="F1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D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<sst xmlns="http://schemas.openxmlformats.org/spreadsheetml/2006/main" count="6983" uniqueCount="3476">
  <si>
    <t>Harmonised Transparency Template</t>
  </si>
  <si>
    <t>2023  Version</t>
  </si>
  <si>
    <t>Germany</t>
  </si>
  <si>
    <t>Berlin Hyp AG</t>
  </si>
  <si>
    <t>Reporting Date: 13/07/2023</t>
  </si>
  <si>
    <t>Cut-off Date: 30/06/2023</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</si>
  <si>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</si>
  <si>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</si>
  <si>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</si>
  <si>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</si>
  <si>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</si>
  <si>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</si>
  <si>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</si>
  <si>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</si>
  <si>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</si>
  <si>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</si>
  <si>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</si>
  <si>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</si>
  <si>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</si>
  <si>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</si>
  <si>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</si>
  <si>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</si>
  <si>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</si>
  <si>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</si>
  <si>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</si>
  <si>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</si>
  <si>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</si>
  <si>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</si>
  <si>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</si>
  <si>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</si>
  <si>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</si>
  <si>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</si>
  <si>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</si>
  <si>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</si>
  <si>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</si>
  <si>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</si>
  <si>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</si>
  <si>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</si>
  <si>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</si>
  <si>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</si>
  <si>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</si>
  <si>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</si>
  <si>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</si>
  <si>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</si>
  <si>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</si>
  <si>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</si>
  <si>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</si>
  <si>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</si>
  <si>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2023</t>
  </si>
  <si>
    <t xml:space="preserve">Here below the list of updates of HTT 2023 with respect to HTT 2022 agreed during meeting of the Label Committee of 20 September 2022. </t>
  </si>
  <si>
    <t>1. All worksheets: Update the year of the HTT template next to the title of each</t>
  </si>
  <si>
    <t>2. Worksheet “A. HTT General”: Section 2.2 Regulatory Summary cell C27 addition of reference to Basel Compliance and substitution UCITS compliance with CBD compliance</t>
  </si>
  <si>
    <t>3. Worksheet “A. HTT General”: Section 3.2 update of OC definitions to be in line with Art 14.2f of the CBD (legal/regulatory --&gt; statutory, actual --&gt; voluntary, committed --&gt; contractual). Definitions are reported in the Glossary correction of numbering of the rows of sections starting from 7A.18 until 7B.29</t>
  </si>
  <si>
    <t>4. Worksheet “A. HTT General”: Section 3.6 "Cover Assets Currency" and 3.7 "Covered Bond Currency", addition of ISK as new currenty</t>
  </si>
  <si>
    <t>5. Worksheet “A. HTT General”: Section 4 substitution of the CRR Art 129.7 checklist with Covered Bond Directive Art 14 Checklist</t>
  </si>
  <si>
    <t>6. Worksheet “A. HTT General”: Section 5 amendment in the CRR Art 129.1 checklist</t>
  </si>
  <si>
    <t>7. Worksheets “B1. HTT Mortgage Assets”, “B2. HTT Public Sector Assets", "B3. HTT Shipping Assets": NPL section (B1, B2 - Section 9, B3 - Section 7) update</t>
  </si>
  <si>
    <t xml:space="preserve">8. Worksheet “B1. HTT Mortgage Assets”: Sections 11 and 12 correction of the broken links in the title </t>
  </si>
  <si>
    <t>9. Worksheets “B1. HTT Mortgage Assets", "F1. Optional Sustainable M data": Sections 17 and 27 "House Age Structure" amended the brakedown and ADDED extra rows</t>
  </si>
  <si>
    <t>10. Worksheets “B1. HTT Mortgage Assets", "F1. Optional Sustainable M data": Sections 20 and 29 "CO2 Emission" amended the structure of the section to align with the HDT</t>
  </si>
  <si>
    <t>11. Worksheet “C. HTT Harmonised Glossary”: addition of a new line on the Maturity Extention Triggers (HG.1.7) and a new line on the Valuation Method (HG.1.15)</t>
  </si>
  <si>
    <t>12. Worksheet “F1. HTT – Sustainable Mortgage Data”: section 2.1 addition of a new optional entry "o/w Renewable Energy and Renewable Energy Transmission"</t>
  </si>
  <si>
    <t>13. Rename Worksheet into "F1. HTT - Sustainable Mortgage Data" taking out optional</t>
  </si>
  <si>
    <t>14. Rename Worksheet "Temp. Optional COVID-19" into "G1. Crisis M Payment Holidays"</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</si>
  <si>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</si>
  <si>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</si>
  <si>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</si>
  <si>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</si>
  <si>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</si>
  <si>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</si>
  <si>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</si>
  <si>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</si>
  <si>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</si>
  <si>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</si>
  <si>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</si>
  <si>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</si>
  <si>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</si>
  <si>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</si>
  <si>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</si>
  <si>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</si>
  <si>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</si>
  <si>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</si>
  <si>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</si>
  <si>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</si>
  <si>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</si>
  <si>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</si>
  <si>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</si>
  <si>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</si>
  <si>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</si>
  <si>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</si>
  <si>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</si>
  <si>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</si>
  <si>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</si>
  <si>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</si>
  <si>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</si>
  <si>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</si>
  <si>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</si>
  <si>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</si>
  <si>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</si>
  <si>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</si>
  <si>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</si>
  <si>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</si>
  <si>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</si>
  <si>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</si>
  <si>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</si>
  <si>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</si>
  <si>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</si>
  <si>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</si>
  <si>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</si>
  <si>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</si>
  <si>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</si>
  <si>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2023</t>
  </si>
  <si>
    <t>Reporting in Domestic Currency</t>
  </si>
  <si>
    <t>EUR</t>
  </si>
  <si>
    <t>www.berlinhyp.de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</si>
  <si>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</si>
  <si>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</si>
  <si>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</si>
  <si>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</si>
  <si>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</si>
  <si>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</si>
  <si>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</si>
  <si>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</si>
  <si>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</si>
  <si>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</si>
  <si>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</si>
  <si>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</si>
  <si>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</si>
  <si>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</si>
  <si>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</si>
  <si>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G.1.1.4</t>
  </si>
  <si>
    <t>Cut-off date</t>
  </si>
  <si>
    <t>30/06/2023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</si>
  <si>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</si>
  <si>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</si>
  <si>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</si>
  <si>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</si>
  <si>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</si>
  <si>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</si>
  <si>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</si>
  <si>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</si>
  <si>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</si>
  <si>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</si>
  <si>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</si>
  <si>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</si>
  <si>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</si>
  <si>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</si>
  <si>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</si>
  <si>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</si>
  <si>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</si>
  <si>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</si>
  <si>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</si>
  <si>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</si>
  <si>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[Insert link to the issuer's profile on the Covered Bond Label website]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</si>
  <si>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</si>
  <si>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</si>
  <si>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</si>
  <si>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</si>
  <si>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</si>
  <si>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</si>
  <si>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</si>
  <si>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</si>
  <si>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</si>
  <si>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</si>
  <si>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</si>
  <si>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</si>
  <si>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</si>
  <si>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</si>
  <si>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</si>
  <si>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</si>
  <si>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</si>
  <si>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</si>
  <si>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</si>
  <si>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</si>
  <si>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</si>
  <si>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</si>
  <si>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</si>
  <si>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</si>
  <si>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</si>
  <si>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</si>
  <si>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</si>
  <si>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</si>
  <si>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</si>
  <si>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</si>
  <si>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</si>
  <si>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</si>
  <si>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</si>
  <si>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</si>
  <si>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</si>
  <si>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</si>
  <si>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</si>
  <si>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</si>
  <si>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</si>
  <si>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</si>
  <si>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</si>
  <si>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</si>
  <si>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</si>
  <si>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</si>
  <si>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</si>
  <si>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</si>
  <si>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</si>
  <si>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</si>
  <si>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</si>
  <si>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</si>
  <si>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</si>
  <si>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</si>
  <si>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</si>
  <si>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</si>
  <si>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</si>
  <si>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</si>
  <si>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</si>
  <si>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</si>
  <si>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</si>
  <si>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</si>
  <si>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</si>
  <si>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</si>
  <si>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</si>
  <si>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</si>
  <si>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</si>
  <si>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</si>
  <si>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</si>
  <si>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</si>
  <si>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</si>
  <si>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</si>
  <si>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</si>
  <si>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</si>
  <si>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</si>
  <si>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</si>
  <si>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</si>
  <si>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</si>
  <si>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</si>
  <si>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</si>
  <si>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</si>
  <si>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</si>
  <si>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</si>
  <si>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</si>
  <si>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</si>
  <si>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</si>
  <si>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</si>
  <si>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</si>
  <si>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</si>
  <si>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</si>
  <si>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</si>
  <si>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</si>
  <si>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</si>
  <si>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</si>
  <si>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</si>
  <si>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</si>
  <si>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</si>
  <si>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</si>
  <si>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</si>
  <si>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</si>
  <si>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</si>
  <si>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</si>
  <si>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</si>
  <si>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</si>
  <si>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</si>
  <si>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</si>
  <si>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</si>
  <si>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</si>
  <si>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</si>
  <si>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</si>
  <si>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</si>
  <si>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</si>
  <si>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</si>
  <si>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</si>
  <si>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</si>
  <si>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</si>
  <si>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</si>
  <si>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</si>
  <si>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</si>
  <si>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</si>
  <si>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</si>
  <si>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</si>
  <si>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</si>
  <si>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</si>
  <si>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</si>
  <si>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</si>
  <si>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</si>
  <si>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</si>
  <si>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</si>
  <si>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</si>
  <si>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</si>
  <si>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</si>
  <si>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</si>
  <si>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</si>
  <si>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</si>
  <si>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</si>
  <si>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</si>
  <si>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</si>
  <si>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</si>
  <si>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</si>
  <si>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</si>
  <si>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</si>
  <si>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</si>
  <si>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</si>
  <si>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</si>
  <si>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</si>
  <si>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</si>
  <si>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</si>
  <si>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</si>
  <si>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</si>
  <si>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</si>
  <si>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</si>
  <si>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</si>
  <si>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</si>
  <si>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</si>
  <si>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</si>
  <si>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</si>
  <si>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</si>
  <si>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</si>
  <si>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</si>
  <si>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</si>
  <si>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</si>
  <si>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</si>
  <si>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</si>
  <si>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</si>
  <si>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</si>
  <si>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</si>
  <si>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</si>
  <si>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</si>
  <si>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</si>
  <si>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</si>
  <si>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</si>
  <si>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</si>
  <si>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</si>
  <si>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</si>
  <si>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</si>
  <si>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</si>
  <si>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</si>
  <si>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</si>
  <si>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</si>
  <si>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</si>
  <si>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</si>
  <si>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</si>
  <si>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</si>
  <si>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</si>
  <si>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</si>
  <si>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</si>
  <si>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</si>
  <si>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</si>
  <si>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</si>
  <si>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</si>
  <si>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</si>
  <si>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</si>
  <si>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</si>
  <si>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</si>
  <si>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</si>
  <si>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</si>
  <si>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</si>
  <si>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</si>
  <si>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</si>
  <si>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</si>
  <si>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</si>
  <si>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</si>
  <si>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</si>
  <si>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</si>
  <si>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</si>
  <si>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</si>
  <si>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</si>
  <si>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</si>
  <si>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</si>
  <si>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</si>
  <si>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</si>
  <si>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</si>
  <si>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</si>
  <si>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</si>
  <si>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</si>
  <si>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</si>
  <si>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</si>
  <si>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</si>
  <si>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</si>
  <si>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</si>
  <si>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</si>
  <si>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</si>
  <si>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</si>
  <si>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</si>
  <si>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</si>
  <si>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</si>
  <si>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</si>
  <si>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</si>
  <si>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</si>
  <si>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</si>
  <si>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</si>
  <si>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</si>
  <si>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</si>
  <si>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</si>
  <si>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</si>
  <si>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</si>
  <si>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</si>
  <si>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</si>
  <si>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</si>
  <si>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</si>
  <si>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</si>
  <si>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</si>
  <si>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</si>
  <si>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</si>
  <si>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</si>
  <si>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</si>
  <si>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</si>
  <si>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</si>
  <si>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</si>
  <si>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</si>
  <si>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</si>
  <si>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</si>
  <si>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</si>
  <si>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</si>
  <si>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</si>
  <si>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</si>
  <si>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</si>
  <si>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</si>
  <si>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</si>
  <si>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</si>
  <si>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</si>
  <si>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</si>
  <si>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</si>
  <si>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</si>
  <si>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</si>
  <si>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</si>
  <si>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</si>
  <si>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</si>
  <si>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</si>
  <si>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</si>
  <si>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</si>
  <si>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</si>
  <si>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</si>
  <si>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</si>
  <si>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</si>
  <si>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</si>
  <si>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</si>
  <si>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</si>
  <si>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</si>
  <si>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</si>
  <si>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</si>
  <si>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</si>
  <si>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</si>
  <si>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</si>
  <si>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</si>
  <si>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</si>
  <si>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</si>
  <si>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</si>
  <si>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</si>
  <si>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</si>
  <si>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</si>
  <si>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</si>
  <si>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</si>
  <si>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</si>
  <si>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</si>
  <si>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</si>
  <si>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</si>
  <si>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</si>
  <si>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</si>
  <si>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</si>
  <si>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</si>
  <si>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</si>
  <si>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</si>
  <si>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</si>
  <si>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</si>
  <si>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</si>
  <si>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</si>
  <si>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</si>
  <si>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</si>
  <si>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</si>
  <si>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</si>
  <si>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</si>
  <si>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</si>
  <si>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</si>
  <si>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</si>
  <si>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</si>
  <si>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</si>
  <si>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</si>
  <si>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</si>
  <si>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</si>
  <si>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</si>
  <si>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</si>
  <si>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</si>
  <si>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</si>
  <si>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</si>
  <si>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</si>
  <si>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</si>
  <si>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</si>
  <si>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</si>
  <si>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</si>
  <si>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</si>
  <si>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</si>
  <si>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</si>
  <si>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</si>
  <si>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</si>
  <si>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</si>
  <si>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</si>
  <si>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</si>
  <si>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</si>
  <si>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</si>
  <si>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</si>
  <si>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</si>
  <si>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</si>
  <si>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</si>
  <si>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</si>
  <si>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</si>
  <si>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</si>
  <si>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</si>
  <si>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</si>
  <si>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</si>
  <si>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</si>
  <si>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</si>
  <si>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</si>
  <si>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</si>
  <si>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</si>
  <si>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</si>
  <si>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</si>
  <si>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</si>
  <si>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</si>
  <si>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</si>
  <si>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</si>
  <si>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</si>
  <si>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</si>
  <si>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</si>
  <si>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</si>
  <si>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</si>
  <si>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</si>
  <si>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</si>
  <si>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</si>
  <si>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</si>
  <si>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</si>
  <si>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</si>
  <si>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</si>
  <si>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</si>
  <si>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</si>
  <si>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</si>
  <si>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</si>
  <si>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</si>
  <si>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</si>
  <si>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</si>
  <si>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</si>
  <si>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</si>
  <si>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</si>
  <si>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</si>
  <si>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</si>
  <si>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</si>
  <si>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</si>
  <si>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</si>
  <si>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</si>
  <si>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</si>
  <si>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</si>
  <si>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</si>
  <si>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</si>
  <si>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</si>
  <si>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</si>
  <si>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</si>
  <si>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</si>
  <si>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</si>
  <si>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</si>
  <si>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</si>
  <si>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</si>
  <si>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</si>
  <si>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</si>
  <si>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</si>
  <si>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</si>
  <si>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</si>
  <si>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</si>
  <si>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</si>
  <si>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</si>
  <si>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</si>
  <si>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</si>
  <si>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</si>
  <si>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</si>
  <si>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</si>
  <si>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</si>
  <si>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</si>
  <si>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</si>
  <si>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</si>
  <si>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</si>
  <si>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</si>
  <si>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</si>
  <si>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</si>
  <si>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</si>
  <si>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</si>
  <si>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</si>
  <si>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</si>
  <si>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</si>
  <si>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</si>
  <si>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</si>
  <si>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</si>
  <si>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</si>
  <si>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</si>
  <si>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</si>
  <si>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</si>
  <si>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</si>
  <si>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</si>
  <si>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</si>
  <si>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</si>
  <si>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</si>
  <si>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</si>
  <si>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</si>
  <si>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</si>
  <si>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</si>
  <si>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</si>
  <si>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</si>
  <si>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</si>
  <si>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</si>
  <si>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</si>
  <si>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</si>
  <si>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</si>
  <si>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</si>
  <si>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</si>
  <si>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</si>
  <si>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</si>
  <si>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</si>
  <si>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</si>
  <si>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</si>
  <si>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</si>
  <si>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</si>
  <si>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</si>
  <si>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</si>
  <si>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</si>
  <si>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</si>
  <si>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</si>
  <si>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</si>
  <si>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</si>
  <si>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</si>
  <si>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</si>
  <si>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</si>
  <si>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</si>
  <si>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</si>
  <si>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</si>
  <si>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</si>
  <si>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</si>
  <si>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</si>
  <si>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</si>
  <si>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</si>
  <si>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</si>
  <si>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</si>
  <si>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</si>
  <si>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</si>
  <si>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</si>
  <si>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</si>
  <si>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</si>
  <si>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</si>
  <si>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</si>
  <si>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</si>
  <si>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</si>
  <si>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</si>
  <si>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</si>
  <si>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</si>
  <si>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</si>
  <si>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</si>
  <si>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</si>
  <si>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</si>
  <si>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</si>
  <si>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</si>
  <si>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</si>
  <si>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</si>
  <si>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</si>
  <si>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</si>
  <si>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</si>
  <si>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</si>
  <si>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</si>
  <si>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</si>
  <si>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</si>
  <si>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</si>
  <si>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</si>
  <si>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</si>
  <si>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</si>
  <si>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</si>
  <si>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</si>
  <si>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</si>
  <si>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</si>
  <si>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</si>
  <si>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</si>
  <si>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</si>
  <si>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</si>
  <si>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</si>
  <si>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</si>
  <si>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</si>
  <si>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</si>
  <si>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</si>
  <si>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</si>
  <si>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</si>
  <si>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</si>
  <si>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</si>
  <si>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</si>
  <si>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</si>
  <si>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</si>
  <si>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</si>
  <si>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</si>
  <si>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</si>
  <si>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</si>
  <si>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</si>
  <si>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</si>
  <si>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</si>
  <si>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</si>
  <si>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</si>
  <si>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</si>
  <si>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</si>
  <si>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</si>
  <si>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</si>
  <si>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</si>
  <si>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</si>
  <si>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</si>
  <si>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</si>
  <si>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</si>
  <si>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</si>
  <si>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</si>
  <si>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</si>
  <si>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</si>
  <si>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</si>
  <si>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</si>
  <si>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</si>
  <si>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</si>
  <si>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</si>
  <si>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</si>
  <si>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</si>
  <si>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</si>
  <si>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</si>
  <si>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</si>
  <si>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</si>
  <si>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</si>
  <si>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</si>
  <si>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</si>
  <si>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</si>
  <si>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</si>
  <si>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</si>
  <si>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</si>
  <si>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</si>
  <si>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</si>
  <si>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</si>
  <si>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</si>
  <si>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</si>
  <si>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</si>
  <si>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</si>
  <si>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</si>
  <si>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</si>
  <si>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</si>
  <si>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</si>
  <si>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</si>
  <si>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</si>
  <si>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</si>
  <si>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</si>
  <si>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</si>
  <si>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</si>
  <si>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</si>
  <si>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</si>
  <si>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</si>
  <si>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</si>
  <si>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</si>
  <si>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</si>
  <si>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</si>
  <si>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</si>
  <si>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</si>
  <si>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</si>
  <si>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</si>
  <si>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</si>
  <si>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</si>
  <si>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</si>
  <si>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</si>
  <si>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</si>
  <si>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</si>
  <si>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</si>
  <si>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</si>
  <si>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</si>
  <si>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</si>
  <si>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</si>
  <si>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</si>
  <si>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</si>
  <si>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</si>
  <si>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</si>
  <si>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</si>
  <si>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</si>
  <si>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</si>
  <si>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</si>
  <si>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</si>
  <si>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</si>
  <si>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</si>
  <si>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</si>
  <si>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</si>
  <si>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</si>
  <si>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</si>
  <si>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</si>
  <si>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</si>
  <si>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</si>
  <si>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</si>
  <si>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</si>
  <si>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</si>
  <si>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</si>
  <si>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</si>
  <si>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</si>
  <si>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</si>
  <si>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</si>
  <si>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</si>
  <si>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</si>
  <si>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</si>
  <si>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</si>
  <si>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</si>
  <si>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</si>
  <si>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</si>
  <si>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</si>
  <si>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</si>
  <si>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</si>
  <si>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</si>
  <si>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</si>
  <si>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</si>
  <si>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</si>
  <si>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</si>
  <si>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</si>
  <si>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</si>
  <si>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</si>
  <si>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</si>
  <si>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</si>
  <si>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</si>
  <si>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</si>
  <si>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</si>
  <si>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</si>
  <si>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</si>
  <si>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</si>
  <si>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</si>
  <si>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</si>
  <si>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</si>
  <si>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</si>
  <si>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</si>
  <si>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</si>
  <si>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</si>
  <si>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</si>
  <si>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</si>
  <si>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</si>
  <si>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</si>
  <si>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</si>
  <si>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</si>
  <si>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</si>
  <si>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</si>
  <si>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</si>
  <si>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</si>
  <si>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</si>
  <si>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</si>
  <si>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</si>
  <si>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</si>
  <si>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</si>
  <si>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</si>
  <si>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</si>
  <si>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</si>
  <si>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</si>
  <si>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</si>
  <si>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</si>
  <si>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</si>
  <si>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</si>
  <si>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</si>
  <si>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</si>
  <si>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</si>
  <si>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</si>
  <si>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</si>
  <si>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</si>
  <si>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</si>
  <si>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</si>
  <si>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</si>
  <si>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</si>
  <si>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</si>
  <si>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</si>
  <si>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</si>
  <si>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</si>
  <si>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</si>
  <si>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</si>
  <si>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</si>
  <si>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</si>
  <si>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</si>
  <si>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</si>
  <si>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</si>
  <si>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</si>
  <si>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</si>
  <si>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</si>
  <si>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</si>
  <si>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</si>
  <si>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</si>
  <si>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</si>
  <si>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</si>
  <si>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</si>
  <si>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</si>
  <si>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</si>
  <si>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</si>
  <si>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</si>
  <si>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</si>
  <si>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</si>
  <si>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</si>
  <si>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</si>
  <si>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</si>
  <si>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</si>
  <si>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</si>
  <si>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</si>
  <si>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</si>
  <si>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</si>
  <si>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</si>
  <si>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</si>
  <si>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</si>
  <si>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</si>
  <si>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</si>
  <si>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</si>
  <si>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</si>
  <si>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</si>
  <si>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</si>
  <si>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</si>
  <si>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</si>
  <si>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</si>
  <si>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</si>
  <si>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</si>
  <si>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</si>
  <si>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</si>
  <si>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</si>
  <si>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</si>
  <si>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</si>
  <si>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</si>
  <si>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</si>
  <si>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</si>
  <si>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</si>
  <si>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</si>
  <si>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</si>
  <si>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</si>
  <si>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</si>
  <si>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</si>
  <si>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</si>
  <si>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</si>
  <si>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</si>
  <si>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</si>
  <si>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</si>
  <si>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</si>
  <si>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</si>
  <si>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</si>
  <si>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</si>
  <si>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</si>
  <si>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</si>
  <si>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</si>
  <si>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</si>
  <si>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</si>
  <si>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</si>
  <si>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</si>
  <si>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</si>
  <si>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</si>
  <si>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</si>
  <si>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</si>
  <si>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</si>
  <si>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</si>
  <si>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</si>
  <si>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</si>
  <si>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</si>
  <si>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</si>
  <si>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</si>
  <si>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</si>
  <si>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</si>
  <si>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</si>
  <si>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</si>
  <si>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</si>
  <si>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</si>
  <si>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</si>
  <si>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</si>
  <si>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</si>
  <si>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</si>
  <si>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</si>
  <si>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</si>
  <si>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</si>
  <si>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</si>
  <si>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</si>
  <si>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</si>
  <si>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</si>
  <si>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</si>
  <si>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</si>
  <si>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</si>
  <si>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</si>
  <si>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</si>
  <si>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</si>
  <si>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</si>
  <si>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</si>
  <si>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</si>
  <si>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</si>
  <si>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</si>
  <si>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</si>
  <si>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</si>
  <si>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</si>
  <si>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</si>
  <si>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</si>
  <si>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</si>
  <si>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</si>
  <si>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</si>
  <si>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</si>
  <si>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</si>
  <si>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</si>
  <si>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</si>
  <si>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</si>
  <si>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</si>
  <si>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</si>
  <si>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</si>
  <si>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</si>
  <si>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</si>
  <si>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</si>
  <si>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</si>
  <si>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</si>
  <si>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</si>
  <si>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</si>
  <si>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</si>
  <si>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</si>
  <si>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</si>
  <si>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</si>
  <si>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</si>
  <si>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</si>
  <si>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</si>
  <si>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</si>
  <si>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</si>
  <si>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</si>
  <si>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</si>
  <si>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</si>
  <si>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</si>
  <si>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</si>
  <si>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</si>
  <si>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</si>
  <si>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</si>
  <si>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</si>
  <si>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</si>
  <si>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</si>
  <si>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</si>
  <si>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</si>
  <si>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</si>
  <si>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</si>
  <si>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</si>
  <si>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</si>
  <si>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</si>
  <si>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</si>
  <si>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</si>
  <si>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</si>
  <si>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</si>
  <si>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</si>
  <si>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</si>
  <si>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</si>
  <si>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</si>
  <si>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</si>
  <si>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</si>
  <si>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</si>
  <si>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</si>
  <si>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</si>
  <si>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</si>
  <si>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</si>
  <si>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</si>
  <si>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</si>
  <si>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</si>
  <si>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</si>
  <si>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</si>
  <si>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</si>
  <si>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</si>
  <si>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</si>
  <si>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</si>
  <si>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</si>
  <si>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</si>
  <si>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</si>
  <si>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</si>
  <si>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</si>
  <si>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</si>
  <si>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</si>
  <si>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</si>
  <si>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</si>
  <si>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</si>
  <si>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</si>
  <si>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</si>
  <si>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</si>
  <si>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</si>
  <si>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</si>
  <si>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</si>
  <si>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</si>
  <si>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</si>
  <si>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</si>
  <si>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</si>
  <si>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</si>
  <si>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</si>
  <si>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</si>
  <si>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</si>
  <si>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</si>
  <si>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</si>
  <si>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</si>
  <si>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</si>
  <si>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</si>
  <si>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</si>
  <si>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</si>
  <si>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</si>
  <si>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</si>
  <si>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</si>
  <si>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</si>
  <si>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</si>
  <si>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</si>
  <si>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</si>
  <si>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</si>
  <si>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</si>
  <si>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</si>
  <si>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</si>
  <si>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</si>
  <si>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</si>
  <si>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</si>
  <si>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</si>
  <si>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</si>
  <si>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</si>
  <si>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</si>
  <si>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</si>
  <si>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</si>
  <si>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</si>
  <si>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</si>
  <si>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</si>
  <si>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</si>
  <si>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</si>
  <si>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</si>
  <si>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</si>
  <si>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</si>
  <si>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</si>
  <si>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</si>
  <si>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</si>
  <si>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</si>
  <si>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</si>
  <si>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</si>
  <si>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</si>
  <si>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</si>
  <si>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</si>
  <si>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</si>
  <si>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</si>
  <si>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</si>
  <si>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</si>
  <si>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</si>
  <si>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</si>
  <si>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</si>
  <si>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</si>
  <si>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</si>
  <si>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</si>
  <si>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</si>
  <si>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</si>
  <si>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</si>
  <si>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</si>
  <si>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</si>
  <si>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</si>
  <si>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</si>
  <si>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</si>
  <si>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</si>
  <si>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</si>
  <si>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</si>
  <si>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</si>
  <si>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</si>
  <si>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</si>
  <si>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</si>
  <si>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</si>
  <si>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</si>
  <si>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</si>
  <si>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</si>
  <si>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</si>
  <si>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</si>
  <si>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</si>
  <si>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</si>
  <si>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</si>
  <si>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</si>
  <si>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</si>
  <si>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</si>
  <si>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</si>
  <si>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</si>
  <si>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</si>
  <si>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</si>
  <si>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</si>
  <si>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</si>
  <si>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</si>
  <si>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</si>
  <si>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</si>
  <si>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</si>
  <si>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</si>
  <si>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</si>
  <si>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</si>
  <si>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</si>
  <si>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</si>
  <si>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</si>
  <si>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</si>
  <si>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</si>
  <si>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</si>
  <si>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</si>
  <si>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</si>
  <si>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</si>
  <si>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</si>
  <si>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</si>
  <si>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</si>
  <si>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</si>
  <si>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</si>
  <si>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</si>
  <si>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</si>
  <si>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</si>
  <si>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</si>
  <si>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</si>
  <si>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</si>
  <si>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</si>
  <si>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</si>
  <si>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</si>
  <si>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</si>
  <si>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</si>
  <si>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</si>
  <si>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</si>
  <si>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</si>
  <si>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</si>
  <si>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</si>
  <si>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</si>
  <si>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</si>
  <si>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</si>
  <si>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</si>
  <si>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</si>
  <si>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</si>
  <si>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</si>
  <si>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</si>
  <si>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</si>
  <si>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</si>
  <si>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</si>
  <si>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</si>
  <si>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</si>
  <si>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</si>
  <si>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</si>
  <si>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</si>
  <si>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</si>
  <si>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</si>
  <si>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</si>
  <si>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</si>
  <si>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</si>
  <si>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</si>
  <si>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</si>
  <si>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</si>
  <si>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</si>
  <si>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</si>
  <si>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</si>
  <si>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</si>
  <si>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</si>
  <si>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</si>
  <si>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</si>
  <si>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</si>
  <si>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</si>
  <si>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</si>
  <si>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</si>
  <si>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</si>
  <si>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</si>
  <si>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</si>
  <si>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</si>
  <si>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</si>
  <si>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</si>
  <si>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</si>
  <si>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</si>
  <si>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</si>
  <si>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</si>
  <si>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</si>
  <si>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</si>
  <si>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</si>
  <si>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</si>
  <si>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</si>
  <si>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</si>
  <si>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</si>
  <si>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</si>
  <si>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</si>
  <si>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</si>
  <si>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</si>
  <si>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</si>
  <si>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</si>
  <si>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</si>
  <si>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</si>
  <si>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</si>
  <si>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</si>
  <si>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</si>
  <si>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</si>
  <si>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</si>
  <si>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</si>
  <si>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</si>
  <si>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</si>
  <si>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</si>
  <si>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</si>
  <si>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</si>
  <si>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</si>
  <si>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</si>
  <si>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</si>
  <si>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</si>
  <si>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</si>
  <si>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</si>
  <si>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</si>
  <si>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</si>
  <si>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</si>
  <si>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</si>
  <si>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</si>
  <si>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</si>
  <si>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</si>
  <si>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</si>
  <si>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</si>
  <si>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</si>
  <si>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</si>
  <si>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</si>
  <si>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</si>
  <si>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</si>
  <si>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</si>
  <si>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</si>
  <si>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</si>
  <si>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</si>
  <si>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</si>
  <si>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</si>
  <si>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</si>
  <si>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</si>
  <si>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</si>
  <si>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</si>
  <si>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</si>
  <si>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</si>
  <si>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</si>
  <si>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</si>
  <si>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</si>
  <si>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</si>
  <si>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</si>
  <si>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</si>
  <si>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</si>
  <si>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</si>
  <si>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</si>
  <si>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</si>
  <si>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</si>
  <si>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</si>
  <si>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</si>
  <si>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</si>
  <si>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</si>
  <si>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</si>
  <si>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</si>
  <si>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</si>
  <si>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</si>
  <si>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</si>
  <si>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</si>
  <si>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</si>
  <si>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</si>
  <si>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</si>
  <si>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</si>
  <si>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</si>
  <si>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</si>
  <si>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</si>
  <si>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</si>
  <si>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</si>
  <si>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</si>
  <si>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</si>
  <si>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</si>
  <si>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</si>
  <si>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</si>
  <si>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</si>
  <si>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</si>
  <si>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</si>
  <si>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</si>
  <si>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</si>
  <si>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</si>
  <si>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</si>
  <si>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</si>
  <si>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</si>
  <si>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</si>
  <si>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</si>
  <si>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</si>
  <si>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</si>
  <si>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</si>
  <si>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</si>
  <si>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</si>
  <si>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</si>
  <si>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</si>
  <si>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</si>
  <si>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</si>
  <si>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</si>
  <si>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</si>
  <si>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</si>
  <si>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</si>
  <si>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</si>
  <si>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</si>
  <si>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</si>
  <si>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</si>
  <si>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</si>
  <si>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</si>
  <si>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</si>
  <si>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</si>
  <si>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</si>
  <si>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</si>
  <si>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</si>
  <si>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</si>
  <si>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</si>
  <si>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</si>
  <si>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</si>
  <si>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</si>
  <si>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</si>
  <si>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</si>
  <si>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</si>
  <si>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</si>
  <si>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</si>
  <si>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</si>
  <si>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</si>
  <si>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</si>
  <si>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</si>
  <si>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</si>
  <si>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</si>
  <si>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</si>
  <si>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</si>
  <si>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</si>
  <si>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</si>
  <si>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</si>
  <si>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</si>
  <si>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</si>
  <si>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</si>
  <si>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</si>
  <si>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</si>
  <si>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</si>
  <si>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</si>
  <si>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</si>
  <si>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</si>
  <si>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</si>
  <si>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</si>
  <si>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</si>
  <si>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</si>
  <si>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</si>
  <si>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</si>
  <si>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</si>
  <si>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</si>
  <si>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</si>
  <si>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</si>
  <si>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</si>
  <si>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</si>
  <si>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</si>
  <si>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</si>
  <si>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</si>
  <si>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</si>
  <si>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</si>
  <si>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</si>
  <si>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</si>
  <si>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</si>
  <si>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</si>
  <si>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</si>
  <si>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</si>
  <si>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</si>
  <si>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</si>
  <si>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</si>
  <si>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</si>
  <si>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</si>
  <si>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</si>
  <si>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</si>
  <si>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</si>
  <si>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</si>
  <si>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</si>
  <si>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</si>
  <si>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</si>
  <si>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</si>
  <si>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</si>
  <si>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</si>
  <si>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</si>
  <si>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</si>
  <si>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</si>
  <si>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</si>
  <si>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</si>
  <si>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</si>
  <si>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</si>
  <si>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</si>
  <si>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</si>
  <si>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</si>
  <si>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</si>
  <si>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</si>
  <si>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</si>
  <si>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</si>
  <si>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</si>
  <si>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</si>
  <si>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</si>
  <si>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</si>
  <si>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</si>
  <si>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(ta.o)  "up to 10 mn. Euros"</t>
  </si>
  <si>
    <t>PS.8.2.3</t>
  </si>
  <si>
    <t>(ta.o)  "more than 10 mn. Euros up to 100 mn. Euros"</t>
  </si>
  <si>
    <t>PS.8.2.4</t>
  </si>
  <si>
    <t>(ta.o)  "more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</si>
  <si>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</si>
  <si>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</si>
  <si>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</si>
  <si>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</si>
  <si>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</si>
  <si>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</si>
  <si>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</si>
  <si>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</si>
  <si>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</si>
  <si>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</si>
  <si>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</si>
  <si>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</si>
  <si>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</si>
  <si>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</si>
  <si>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</si>
  <si>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</si>
  <si>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</si>
  <si>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</si>
  <si>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</si>
  <si>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</si>
  <si>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</si>
  <si>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</si>
  <si>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</si>
  <si>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</si>
  <si>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</si>
  <si>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</si>
  <si>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</si>
  <si>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</si>
  <si>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</si>
  <si>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</si>
  <si>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</si>
  <si>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</si>
  <si>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</si>
  <si>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</si>
  <si>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</si>
  <si>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</si>
  <si>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</si>
  <si>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</si>
  <si>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</si>
  <si>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</si>
  <si>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</si>
  <si>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</si>
  <si>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</si>
  <si>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</si>
  <si>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</si>
  <si>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</si>
  <si>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</si>
  <si>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</si>
  <si>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</si>
  <si>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</si>
  <si>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</si>
  <si>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</si>
  <si>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</si>
  <si>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</si>
  <si>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</si>
  <si>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</si>
  <si>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</si>
  <si>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</si>
  <si>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</si>
  <si>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</si>
  <si>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</si>
  <si>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</si>
  <si>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</si>
  <si>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</si>
  <si>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</si>
  <si>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</si>
  <si>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</si>
  <si>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</si>
  <si>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</si>
  <si>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</si>
  <si>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</si>
  <si>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</si>
  <si>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</si>
  <si>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</si>
  <si>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</si>
  <si>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</si>
  <si>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</si>
  <si>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</si>
  <si>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</si>
  <si>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</si>
  <si>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</si>
  <si>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</si>
  <si>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</si>
  <si>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</si>
  <si>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</si>
  <si>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</si>
  <si>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</si>
  <si>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</si>
  <si>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</si>
  <si>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</si>
  <si>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</si>
  <si>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</si>
  <si>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</si>
  <si>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</si>
  <si>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</si>
  <si>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</si>
  <si>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</si>
  <si>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</si>
  <si>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</si>
  <si>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</si>
  <si>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</si>
  <si>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</si>
  <si>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</si>
  <si>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</si>
  <si>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</si>
  <si>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</si>
  <si>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</si>
  <si>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</si>
  <si>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</si>
  <si>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</si>
  <si>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</si>
  <si>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</si>
  <si>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</si>
  <si>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</si>
  <si>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</si>
  <si>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</si>
  <si>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</si>
  <si>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</si>
  <si>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</si>
  <si>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</si>
  <si>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</si>
  <si>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</si>
  <si>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</si>
  <si>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</si>
  <si>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</si>
  <si>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</si>
  <si>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</si>
  <si>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</si>
  <si>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</si>
  <si>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</si>
  <si>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</si>
  <si>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</si>
  <si>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</si>
  <si>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</si>
  <si>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</si>
  <si>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</si>
  <si>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</si>
  <si>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</si>
  <si>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</si>
  <si>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</si>
  <si>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</si>
  <si>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</si>
  <si>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</si>
  <si>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</si>
  <si>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</si>
  <si>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</si>
  <si>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</si>
  <si>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</si>
  <si>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</si>
  <si>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</si>
  <si>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</si>
  <si>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</si>
  <si>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</si>
  <si>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</si>
  <si>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</si>
  <si>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</si>
  <si>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</si>
  <si>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</si>
  <si>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</si>
  <si>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</si>
  <si>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</si>
  <si>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</si>
  <si>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</si>
  <si>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</si>
  <si>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</si>
  <si>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</si>
  <si>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</si>
  <si>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</si>
  <si>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</si>
  <si>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</si>
  <si>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</si>
  <si>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</si>
  <si>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</si>
  <si>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</si>
  <si>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</si>
  <si>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</si>
  <si>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</si>
  <si>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</si>
  <si>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</si>
  <si>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</si>
  <si>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</si>
  <si>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</si>
  <si>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</si>
  <si>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</si>
  <si>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</si>
  <si>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</si>
  <si>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</si>
  <si>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</si>
  <si>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</si>
  <si>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</si>
  <si>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</si>
  <si>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</si>
  <si>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</si>
  <si>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</si>
  <si>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</si>
  <si>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</si>
  <si>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</si>
  <si>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</si>
  <si>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</si>
  <si>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</si>
  <si>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</si>
  <si>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</si>
  <si>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</si>
  <si>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</si>
  <si>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</si>
  <si>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</si>
  <si>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</si>
  <si>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</si>
  <si>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</si>
  <si>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</si>
  <si>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</si>
  <si>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</si>
  <si>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</si>
  <si>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</si>
  <si>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</si>
  <si>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</si>
  <si>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</si>
  <si>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</si>
  <si>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</si>
  <si>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</si>
  <si>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</si>
  <si>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</si>
  <si>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</si>
  <si>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</si>
  <si>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</si>
  <si>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</si>
  <si>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</si>
  <si>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</si>
  <si>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</si>
  <si>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</si>
  <si>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</si>
  <si>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</si>
  <si>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</si>
  <si>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</si>
  <si>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</si>
  <si>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</si>
  <si>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</si>
  <si>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</si>
  <si>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</si>
  <si>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</si>
  <si>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</si>
  <si>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</si>
  <si>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</si>
  <si>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</si>
  <si>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</si>
  <si>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</si>
  <si>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</si>
  <si>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</si>
  <si>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</si>
  <si>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</si>
  <si>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</si>
  <si>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</si>
  <si>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</si>
  <si>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</si>
  <si>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</si>
  <si>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</si>
  <si>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</si>
  <si>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</si>
  <si>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</si>
  <si>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</si>
  <si>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</si>
  <si>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</si>
  <si>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</si>
  <si>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</si>
  <si>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</si>
  <si>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</si>
  <si>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</si>
  <si>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</si>
  <si>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</si>
  <si>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</si>
  <si>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</si>
  <si>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</si>
  <si>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</si>
  <si>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</si>
  <si>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</si>
  <si>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</si>
  <si>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</si>
  <si>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</si>
  <si>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</si>
  <si>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</si>
  <si>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(ta.s)  "up to 500,000 Euros"</t>
  </si>
  <si>
    <t>S.9.8.3</t>
  </si>
  <si>
    <t>(ta.s)  "more than 500,000 Euros up to 5 mn. Euros"</t>
  </si>
  <si>
    <t>S.9.8.4</t>
  </si>
  <si>
    <t>(ta.s)  "more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</si>
  <si>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</si>
  <si>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</si>
  <si>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</si>
  <si>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</si>
  <si>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</si>
  <si>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</si>
  <si>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</si>
  <si>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</si>
  <si>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</si>
  <si>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</si>
  <si>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</si>
  <si>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</si>
  <si>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</si>
  <si>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</si>
  <si>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</si>
  <si>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</si>
  <si>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</si>
  <si>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</si>
  <si>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</si>
  <si>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</si>
  <si>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</si>
  <si>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</si>
  <si>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</si>
  <si>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</si>
  <si>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</si>
  <si>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</si>
  <si>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</si>
  <si>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</si>
  <si>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</si>
  <si>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</si>
  <si>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</si>
  <si>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</si>
  <si>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</si>
  <si>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</si>
  <si>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</si>
  <si>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</si>
  <si>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</si>
  <si>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</si>
  <si>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</si>
  <si>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</si>
  <si>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</si>
  <si>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</si>
  <si>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</si>
  <si>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</si>
  <si>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</si>
  <si>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</si>
  <si>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</si>
  <si>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</si>
  <si>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</si>
  <si>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</si>
  <si>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</si>
  <si>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</si>
  <si>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</si>
  <si>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</si>
  <si>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</si>
  <si>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</si>
  <si>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</si>
  <si>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</si>
  <si>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</si>
  <si>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</si>
  <si>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</si>
  <si>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</si>
  <si>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</si>
  <si>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</si>
  <si>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(td.s)  "Sea-going vessels"</t>
  </si>
  <si>
    <t>S.9.11.2</t>
  </si>
  <si>
    <t>(td.s)  "Inland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</si>
  <si>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</si>
  <si>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</si>
  <si>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</si>
  <si>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</si>
  <si>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</si>
  <si>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</si>
  <si>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</si>
  <si>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</si>
  <si>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</si>
  <si>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</si>
  <si>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</si>
  <si>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</si>
  <si>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</si>
  <si>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</si>
  <si>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</si>
  <si>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</si>
  <si>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</si>
  <si>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</si>
  <si>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</si>
  <si>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</si>
  <si>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</si>
  <si>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</si>
  <si>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</si>
  <si>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</si>
  <si>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</si>
  <si>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</si>
  <si>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 Nominal value: sum of the nominal statutory OC pursuant to § 4 (2) Pfandbriefgesetz and the nominal value of the net present value statutory OC pursuant to § 4 (1) Pfandbriefgesetz.</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</si>
  <si>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</si>
  <si>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</si>
  <si>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</si>
  <si>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</si>
  <si>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</si>
  <si>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</si>
  <si>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</si>
  <si>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</si>
  <si>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</si>
  <si>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</si>
  <si>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</si>
  <si>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</si>
  <si>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</si>
  <si>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</si>
  <si>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</si>
  <si>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</si>
  <si>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</si>
  <si>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</si>
  <si>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</si>
  <si>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</si>
  <si>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</si>
  <si>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</si>
  <si>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</si>
  <si>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</si>
  <si>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</si>
  <si>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</si>
  <si>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</si>
  <si>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</si>
  <si>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</si>
  <si>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</si>
  <si>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</si>
  <si>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Mortgage lending value (https://atvdp.de/mlv)</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</si>
  <si>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</si>
  <si>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</si>
  <si>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</si>
  <si>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</si>
  <si>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</si>
  <si>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</si>
  <si>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</si>
  <si>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</si>
  <si>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</si>
  <si>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</si>
  <si>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</si>
  <si>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</si>
  <si>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</si>
  <si>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</si>
  <si>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</si>
  <si>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</si>
  <si>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</si>
  <si>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</si>
  <si>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</si>
  <si>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</si>
  <si>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</si>
  <si>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</si>
  <si>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</si>
  <si>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</si>
  <si>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</si>
  <si>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</si>
  <si>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</si>
  <si>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</si>
  <si>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</si>
  <si>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</si>
  <si>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</si>
  <si>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</si>
  <si>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</si>
  <si>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</si>
  <si>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</si>
  <si>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</si>
  <si>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</si>
  <si>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</si>
  <si>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</si>
  <si>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</si>
  <si>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</si>
  <si>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</si>
  <si>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</si>
  <si>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</si>
  <si>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</si>
  <si>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</si>
  <si>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</si>
  <si>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</si>
  <si>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</si>
  <si>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</si>
  <si>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Hypothekenpfandbriefe</t>
  </si>
  <si>
    <t>Q 2 2023</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</si>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</sst>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0"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46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0" fontId="24" fillId="0" borderId="0" xfId="0" quotePrefix="1" applyFont="1" applyAlignment="1">
      <alignment horizontal="right"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164" fontId="32" fillId="0" borderId="0" xfId="1" applyNumberFormat="1" applyFont="1" applyAlignment="1">
      <alignment horizontal="center" vertical="center" wrapText="1"/>
    </xf>
    <xf numFmtId="164" fontId="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23" fillId="6" borderId="0" xfId="1" applyNumberFormat="1" applyFont="1" applyFill="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20" fillId="6" borderId="0" xfId="0" applyFont="1" applyFill="1" applyAlignment="1">
      <alignment horizontal="center" vertical="center" wrapText="1"/>
    </xf>
    <xf numFmtId="164" fontId="20" fillId="6" borderId="0" xfId="1" applyNumberFormat="1"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 fillId="0" borderId="0" xfId="0" applyNumberFormat="1" applyFont="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4" fontId="26" fillId="0" borderId="0" xfId="1" applyNumberFormat="1" applyFont="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36"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9" fillId="0" borderId="13" xfId="9" applyFont="1" applyBorder="1"/>
    <xf numFmtId="0" fontId="39" fillId="0" borderId="0" xfId="9" applyFont="1"/>
    <xf numFmtId="0" fontId="38" fillId="0" borderId="13" xfId="9" applyBorder="1" applyAlignment="1">
      <alignment vertical="center"/>
    </xf>
    <xf numFmtId="0" fontId="38" fillId="8" borderId="13" xfId="9" applyFill="1" applyBorder="1" applyAlignment="1">
      <alignment vertical="center"/>
    </xf>
    <xf numFmtId="0" fontId="38" fillId="0" borderId="13" xfId="9" applyBorder="1" applyAlignment="1">
      <alignment vertical="center" wrapText="1"/>
    </xf>
    <xf numFmtId="0" fontId="38" fillId="0" borderId="0" xfId="9"/>
    <xf numFmtId="0" fontId="38" fillId="0" borderId="13" xfId="9" applyBorder="1" applyAlignment="1">
      <alignment wrapText="1"/>
    </xf>
    <xf numFmtId="0" fontId="38" fillId="0" borderId="13" xfId="9" applyBorder="1"/>
    <xf numFmtId="0" fontId="38" fillId="0" borderId="13" xfId="9" applyBorder="1" applyAlignment="1">
      <alignment vertical="top" wrapText="1"/>
    </xf>
    <xf numFmtId="0" fontId="38" fillId="8" borderId="13" xfId="9" applyFill="1" applyBorder="1"/>
    <xf numFmtId="0" fontId="38" fillId="0" borderId="0" xfId="9" applyAlignment="1">
      <alignment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13" xfId="9" applyBorder="1" applyAlignment="1">
      <alignment horizontal="left" vertical="top" wrapText="1"/>
    </xf>
    <xf numFmtId="0" fontId="38" fillId="8" borderId="13" xfId="9" applyFill="1" applyBorder="1" applyAlignment="1">
      <alignment vertical="center" wrapText="1"/>
    </xf>
    <xf numFmtId="0" fontId="38" fillId="0" borderId="13" xfId="9" applyBorder="1" applyAlignment="1">
      <alignment vertical="top"/>
    </xf>
    <xf numFmtId="0" fontId="38" fillId="8" borderId="13" xfId="9" applyFill="1" applyBorder="1" applyAlignment="1">
      <alignment vertical="top"/>
    </xf>
    <xf numFmtId="0" fontId="40" fillId="0" borderId="13" xfId="9" applyFont="1" applyBorder="1" applyAlignment="1">
      <alignment vertical="center"/>
    </xf>
    <xf numFmtId="0" fontId="38" fillId="0" borderId="31" xfId="9" applyBorder="1"/>
    <xf numFmtId="0" fontId="40" fillId="0" borderId="13" xfId="9" applyFont="1" applyBorder="1" applyAlignment="1">
      <alignment wrapText="1"/>
    </xf>
    <xf numFmtId="0" fontId="38" fillId="8" borderId="13" xfId="9" applyFill="1" applyBorder="1" applyAlignment="1">
      <alignment wrapText="1"/>
    </xf>
    <xf numFmtId="0" fontId="41" fillId="0" borderId="13" xfId="9" applyFont="1" applyBorder="1" applyAlignment="1">
      <alignment horizontal="right" vertical="center" wrapText="1"/>
    </xf>
    <xf numFmtId="0" fontId="41" fillId="8" borderId="13" xfId="9" applyFont="1" applyFill="1" applyBorder="1" applyAlignment="1">
      <alignment horizontal="right" vertical="center" wrapText="1"/>
    </xf>
    <xf numFmtId="0" fontId="42" fillId="0" borderId="13" xfId="9" applyFont="1" applyBorder="1"/>
    <xf numFmtId="0" fontId="40" fillId="8" borderId="13" xfId="9" applyFont="1" applyFill="1" applyBorder="1" applyAlignment="1">
      <alignment vertical="center"/>
    </xf>
    <xf numFmtId="0" fontId="40" fillId="0" borderId="13" xfId="9" applyFont="1" applyBorder="1" applyAlignment="1">
      <alignment vertical="center" wrapText="1"/>
    </xf>
    <xf numFmtId="0" fontId="40" fillId="0" borderId="13" xfId="9" applyFont="1" applyBorder="1" applyAlignment="1">
      <alignment vertical="top" wrapText="1"/>
    </xf>
    <xf numFmtId="0" fontId="40" fillId="8" borderId="13" xfId="9" applyFont="1" applyFill="1" applyBorder="1"/>
    <xf numFmtId="0" fontId="40" fillId="8" borderId="13" xfId="9" applyFont="1" applyFill="1" applyBorder="1" applyAlignment="1">
      <alignment horizontal="left" vertical="top"/>
    </xf>
    <xf numFmtId="0" fontId="40" fillId="0" borderId="13" xfId="9" applyFont="1" applyBorder="1" applyAlignment="1">
      <alignment horizontal="left" vertical="top"/>
    </xf>
    <xf numFmtId="0" fontId="40" fillId="8" borderId="13" xfId="9" applyFont="1" applyFill="1" applyBorder="1" applyAlignment="1">
      <alignment vertical="center" wrapText="1"/>
    </xf>
    <xf numFmtId="0" fontId="40" fillId="8" borderId="13" xfId="9" applyFont="1" applyFill="1" applyBorder="1" applyAlignment="1">
      <alignment vertical="top"/>
    </xf>
    <xf numFmtId="0" fontId="40" fillId="0" borderId="13" xfId="9" applyFont="1" applyBorder="1" applyAlignment="1">
      <alignment vertical="top"/>
    </xf>
    <xf numFmtId="0" fontId="40" fillId="8" borderId="13" xfId="9" applyFont="1" applyFill="1" applyBorder="1" applyAlignment="1">
      <alignment wrapText="1"/>
    </xf>
    <xf numFmtId="0" fontId="43" fillId="0" borderId="13" xfId="9" applyFont="1" applyBorder="1" applyAlignment="1">
      <alignment vertical="center"/>
    </xf>
    <xf numFmtId="0" fontId="43" fillId="0" borderId="13" xfId="9" applyFont="1" applyBorder="1"/>
    <xf numFmtId="0" fontId="44" fillId="0" borderId="13" xfId="9" applyFont="1" applyBorder="1" applyAlignment="1">
      <alignment horizontal="right" vertical="center" wrapText="1"/>
    </xf>
    <xf numFmtId="0" fontId="40" fillId="0" borderId="0" xfId="9" applyFont="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0" fontId="49" fillId="0" borderId="0" xfId="9" applyFont="1" applyAlignment="1">
      <alignment vertical="center"/>
    </xf>
    <xf numFmtId="165" fontId="50" fillId="0" borderId="35" xfId="9" applyNumberFormat="1" applyFont="1" applyBorder="1" applyAlignment="1">
      <alignment vertical="center"/>
    </xf>
    <xf numFmtId="165" fontId="51" fillId="0" borderId="36" xfId="9" applyNumberFormat="1" applyFont="1" applyBorder="1" applyAlignment="1">
      <alignment horizontal="center" vertical="center"/>
    </xf>
    <xf numFmtId="167" fontId="51" fillId="0" borderId="0" xfId="9" applyNumberFormat="1" applyFont="1" applyAlignment="1">
      <alignment horizontal="right" vertical="center"/>
    </xf>
    <xf numFmtId="165" fontId="51" fillId="0" borderId="35"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0" xfId="9" applyNumberFormat="1" applyFont="1" applyAlignment="1">
      <alignment vertical="center" wrapText="1"/>
    </xf>
    <xf numFmtId="165" fontId="51" fillId="0" borderId="37" xfId="9" applyNumberFormat="1" applyFont="1" applyBorder="1" applyAlignment="1">
      <alignment horizontal="center" vertical="center" wrapText="1"/>
    </xf>
    <xf numFmtId="165" fontId="51" fillId="0" borderId="0" xfId="9" applyNumberFormat="1" applyFont="1" applyAlignment="1">
      <alignment horizontal="right" vertical="center" wrapText="1"/>
    </xf>
    <xf numFmtId="0" fontId="49" fillId="0" borderId="36" xfId="9" applyFont="1" applyBorder="1" applyAlignment="1">
      <alignment vertical="center"/>
    </xf>
    <xf numFmtId="165" fontId="51" fillId="0" borderId="39" xfId="9" applyNumberFormat="1" applyFont="1" applyBorder="1" applyAlignment="1">
      <alignment horizontal="left"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35" xfId="9" applyNumberFormat="1" applyFont="1" applyBorder="1" applyAlignment="1">
      <alignment vertical="center"/>
    </xf>
    <xf numFmtId="0" fontId="49" fillId="8" borderId="0" xfId="9" applyFont="1" applyFill="1" applyAlignment="1">
      <alignment vertical="center"/>
    </xf>
    <xf numFmtId="165" fontId="51" fillId="0" borderId="42" xfId="9" applyNumberFormat="1" applyFont="1" applyBorder="1" applyAlignment="1">
      <alignment horizontal="center" vertical="center"/>
    </xf>
    <xf numFmtId="165" fontId="52" fillId="10" borderId="44" xfId="9" applyNumberFormat="1" applyFont="1" applyFill="1" applyBorder="1" applyAlignment="1">
      <alignment horizontal="left" vertical="center" wrapText="1"/>
    </xf>
    <xf numFmtId="0" fontId="49" fillId="0" borderId="45" xfId="9" applyFont="1" applyBorder="1" applyAlignment="1">
      <alignment vertical="center"/>
    </xf>
    <xf numFmtId="165" fontId="51" fillId="0" borderId="45" xfId="9" applyNumberFormat="1" applyFont="1" applyBorder="1" applyAlignment="1">
      <alignment horizontal="center" vertical="center"/>
    </xf>
    <xf numFmtId="167" fontId="51" fillId="0" borderId="46" xfId="9" applyNumberFormat="1" applyFont="1" applyBorder="1" applyAlignment="1">
      <alignment horizontal="center" vertical="center"/>
    </xf>
    <xf numFmtId="167" fontId="51" fillId="0" borderId="47" xfId="9" applyNumberFormat="1" applyFont="1" applyBorder="1" applyAlignment="1">
      <alignment horizontal="center" vertical="center"/>
    </xf>
    <xf numFmtId="165" fontId="51" fillId="0" borderId="0" xfId="9" applyNumberFormat="1" applyFont="1" applyAlignment="1">
      <alignment horizontal="left" vertical="center" wrapText="1"/>
    </xf>
    <xf numFmtId="165" fontId="51" fillId="0" borderId="0" xfId="9" applyNumberFormat="1" applyFont="1" applyAlignment="1">
      <alignment horizontal="center" vertical="center"/>
    </xf>
    <xf numFmtId="165" fontId="51" fillId="0" borderId="0" xfId="9" applyNumberFormat="1" applyFont="1" applyAlignment="1">
      <alignment horizontal="center" vertical="center" wrapText="1"/>
    </xf>
    <xf numFmtId="165" fontId="51" fillId="0" borderId="50"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5" fontId="51" fillId="0" borderId="51" xfId="9" applyNumberFormat="1" applyFont="1" applyBorder="1" applyAlignment="1">
      <alignment horizontal="center" vertical="center" wrapText="1"/>
    </xf>
    <xf numFmtId="165" fontId="51" fillId="10" borderId="39" xfId="9" applyNumberFormat="1" applyFont="1" applyFill="1" applyBorder="1" applyAlignment="1">
      <alignment vertical="center" wrapText="1"/>
    </xf>
    <xf numFmtId="165" fontId="51" fillId="10" borderId="12" xfId="9" applyNumberFormat="1" applyFont="1" applyFill="1" applyBorder="1" applyAlignment="1">
      <alignment vertical="center" wrapText="1"/>
    </xf>
    <xf numFmtId="165" fontId="51" fillId="10" borderId="11" xfId="9" applyNumberFormat="1" applyFont="1" applyFill="1" applyBorder="1" applyAlignment="1">
      <alignment vertical="center" wrapText="1"/>
    </xf>
    <xf numFmtId="165" fontId="51" fillId="0" borderId="44" xfId="9" applyNumberFormat="1" applyFont="1" applyBorder="1" applyAlignment="1">
      <alignment horizontal="left" vertical="center" wrapText="1"/>
    </xf>
    <xf numFmtId="0" fontId="49" fillId="0" borderId="0" xfId="9" applyFont="1" applyAlignment="1">
      <alignment vertical="center" wrapText="1"/>
    </xf>
    <xf numFmtId="165" fontId="51" fillId="0" borderId="1" xfId="9" applyNumberFormat="1" applyFont="1" applyBorder="1" applyAlignment="1">
      <alignment horizontal="left" vertical="center" wrapText="1"/>
    </xf>
    <xf numFmtId="0" fontId="49" fillId="0" borderId="52" xfId="9" applyFont="1" applyBorder="1" applyAlignment="1">
      <alignment horizontal="center" vertical="center" wrapText="1"/>
    </xf>
    <xf numFmtId="0" fontId="49" fillId="8" borderId="0" xfId="9" applyFont="1" applyFill="1" applyAlignment="1">
      <alignment vertical="center" wrapText="1"/>
    </xf>
    <xf numFmtId="165" fontId="51" fillId="0" borderId="4" xfId="9" applyNumberFormat="1" applyFont="1" applyBorder="1" applyAlignment="1">
      <alignment horizontal="left" vertical="center" wrapText="1"/>
    </xf>
    <xf numFmtId="165" fontId="51" fillId="0" borderId="6" xfId="9" applyNumberFormat="1" applyFont="1" applyBorder="1" applyAlignment="1">
      <alignment horizontal="left" vertical="center" wrapText="1"/>
    </xf>
    <xf numFmtId="167" fontId="51" fillId="8" borderId="0" xfId="9" applyNumberFormat="1" applyFont="1" applyFill="1" applyAlignment="1">
      <alignment horizontal="right" vertical="center"/>
    </xf>
    <xf numFmtId="169" fontId="51" fillId="8" borderId="0" xfId="9" applyNumberFormat="1" applyFont="1" applyFill="1" applyAlignment="1">
      <alignment horizontal="right" vertical="center"/>
    </xf>
    <xf numFmtId="169" fontId="51" fillId="0" borderId="38" xfId="9" applyNumberFormat="1" applyFont="1" applyBorder="1" applyAlignment="1">
      <alignment horizontal="center" vertical="center"/>
    </xf>
    <xf numFmtId="167" fontId="51" fillId="0" borderId="51" xfId="9" applyNumberFormat="1" applyFont="1" applyBorder="1" applyAlignment="1">
      <alignment horizontal="center" vertical="center"/>
    </xf>
    <xf numFmtId="165" fontId="52" fillId="0" borderId="44"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46" xfId="9" applyNumberFormat="1" applyFont="1" applyBorder="1" applyAlignment="1">
      <alignment horizontal="center" vertical="center" wrapText="1"/>
    </xf>
    <xf numFmtId="165" fontId="51" fillId="0" borderId="47"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6"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0" fontId="49" fillId="8" borderId="0" xfId="9" applyFont="1" applyFill="1" applyAlignment="1">
      <alignment horizontal="center" vertical="center"/>
    </xf>
    <xf numFmtId="165" fontId="52" fillId="8" borderId="0" xfId="9" applyNumberFormat="1" applyFont="1" applyFill="1" applyAlignment="1">
      <alignment horizontal="center" vertical="center"/>
    </xf>
    <xf numFmtId="165" fontId="51" fillId="0" borderId="39" xfId="9" applyNumberFormat="1" applyFont="1" applyBorder="1" applyAlignment="1">
      <alignment horizontal="center" vertical="center"/>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50" xfId="9" applyNumberFormat="1" applyFont="1" applyBorder="1" applyAlignment="1">
      <alignment horizontal="center" vertical="center"/>
    </xf>
    <xf numFmtId="165" fontId="51" fillId="0" borderId="57" xfId="9" applyNumberFormat="1" applyFont="1" applyBorder="1" applyAlignment="1">
      <alignment horizontal="center" vertical="center" wrapText="1"/>
    </xf>
    <xf numFmtId="165" fontId="51" fillId="10" borderId="44" xfId="9" applyNumberFormat="1" applyFont="1" applyFill="1" applyBorder="1" applyAlignment="1">
      <alignment vertical="center"/>
    </xf>
    <xf numFmtId="165" fontId="51" fillId="10" borderId="45" xfId="9" applyNumberFormat="1" applyFont="1" applyFill="1" applyBorder="1" applyAlignment="1">
      <alignment horizontal="center" vertical="center"/>
    </xf>
    <xf numFmtId="167" fontId="51" fillId="0" borderId="58" xfId="9" applyNumberFormat="1" applyFont="1" applyBorder="1" applyAlignment="1">
      <alignment horizontal="center" vertical="center"/>
    </xf>
    <xf numFmtId="167" fontId="51" fillId="0" borderId="55" xfId="9" applyNumberFormat="1" applyFont="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167" fontId="51" fillId="0" borderId="56" xfId="9" applyNumberFormat="1" applyFont="1" applyBorder="1" applyAlignment="1">
      <alignment horizontal="center" vertical="center"/>
    </xf>
    <xf numFmtId="0" fontId="49" fillId="0" borderId="46" xfId="9" applyFont="1" applyBorder="1" applyAlignment="1">
      <alignment vertical="center"/>
    </xf>
    <xf numFmtId="0" fontId="49" fillId="0" borderId="46" xfId="9" applyFont="1" applyBorder="1" applyAlignment="1">
      <alignment horizontal="center" vertical="center"/>
    </xf>
    <xf numFmtId="0" fontId="49" fillId="0" borderId="58" xfId="9" applyFont="1" applyBorder="1" applyAlignment="1">
      <alignment horizontal="center" vertical="center"/>
    </xf>
    <xf numFmtId="0" fontId="49" fillId="0" borderId="47" xfId="9" applyFont="1" applyBorder="1" applyAlignment="1">
      <alignment horizontal="center" vertical="center"/>
    </xf>
    <xf numFmtId="0" fontId="49" fillId="0" borderId="0" xfId="9" applyFont="1" applyAlignment="1">
      <alignment horizontal="left" vertical="center"/>
    </xf>
    <xf numFmtId="165" fontId="51" fillId="0" borderId="53" xfId="9" applyNumberFormat="1" applyFont="1" applyBorder="1" applyAlignment="1">
      <alignment horizontal="center" vertical="center" wrapText="1"/>
    </xf>
    <xf numFmtId="165" fontId="51" fillId="0" borderId="59" xfId="9" applyNumberFormat="1" applyFont="1" applyBorder="1" applyAlignment="1">
      <alignment horizontal="center" vertical="center"/>
    </xf>
    <xf numFmtId="0" fontId="49" fillId="0" borderId="0" xfId="9" applyFont="1" applyAlignment="1">
      <alignment horizontal="center" vertical="center"/>
    </xf>
    <xf numFmtId="0" fontId="38" fillId="0" borderId="0" xfId="9" applyAlignment="1">
      <alignment vertical="center"/>
    </xf>
    <xf numFmtId="0" fontId="53" fillId="0" borderId="0" xfId="9" applyFont="1" applyAlignment="1">
      <alignment vertical="center"/>
    </xf>
    <xf numFmtId="0" fontId="53" fillId="0" borderId="0" xfId="9" applyFont="1" applyAlignment="1">
      <alignment vertical="center" wrapText="1"/>
    </xf>
    <xf numFmtId="0" fontId="38" fillId="0" borderId="0" xfId="9"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0" fillId="0" borderId="0" xfId="0" applyAlignment="1">
      <alignment wrapText="1"/>
    </xf>
    <xf numFmtId="3" fontId="23"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2" fontId="2" fillId="0" borderId="0" xfId="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protection locked="0"/>
    </xf>
    <xf numFmtId="10" fontId="0" fillId="0" borderId="0" xfId="1" applyNumberFormat="1" applyFont="1" applyAlignment="1" applyProtection="1">
      <alignment horizontal="center" vertical="center" wrapText="1"/>
      <protection locked="0"/>
    </xf>
    <xf numFmtId="10" fontId="26" fillId="0" borderId="0" xfId="1" applyNumberFormat="1"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4" fontId="2" fillId="0" borderId="0" xfId="1" quotePrefix="1"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0" fontId="0" fillId="0" borderId="0" xfId="0" applyAlignment="1" applyProtection="1">
      <alignment horizontal="center"/>
      <protection locked="0"/>
    </xf>
    <xf numFmtId="0" fontId="14" fillId="0" borderId="17" xfId="2" quotePrefix="1" applyBorder="1" applyAlignment="1" applyProtection="1">
      <alignment horizontal="right" vertical="center" wrapText="1"/>
      <protection locked="0"/>
    </xf>
    <xf numFmtId="0" fontId="14" fillId="0" borderId="18" xfId="2" quotePrefix="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0" fontId="32" fillId="0" borderId="0" xfId="0"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10" fontId="0" fillId="0" borderId="0" xfId="0" applyNumberFormat="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0" fontId="23" fillId="0" borderId="0" xfId="0" applyNumberFormat="1" applyFont="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0" fontId="26" fillId="0" borderId="0" xfId="0"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wrapText="1"/>
      <protection locked="0"/>
    </xf>
    <xf numFmtId="0" fontId="22" fillId="0" borderId="0" xfId="0"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37"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10" borderId="48" xfId="9" applyNumberFormat="1" applyFont="1" applyFill="1" applyBorder="1" applyAlignment="1">
      <alignment horizontal="left" vertical="center" wrapText="1"/>
    </xf>
    <xf numFmtId="0" fontId="0" fillId="0" borderId="60" xfId="0" applyBorder="1"/>
    <xf numFmtId="0" fontId="0" fillId="0" borderId="61" xfId="0" applyBorder="1"/>
    <xf numFmtId="165" fontId="51" fillId="0" borderId="48" xfId="9" applyNumberFormat="1" applyFont="1" applyBorder="1" applyAlignment="1">
      <alignment horizontal="left" vertical="center" wrapText="1"/>
    </xf>
    <xf numFmtId="0" fontId="49" fillId="0" borderId="53" xfId="9" applyFont="1" applyBorder="1" applyAlignment="1">
      <alignment horizontal="left" vertical="center" wrapText="1"/>
    </xf>
    <xf numFmtId="0" fontId="0" fillId="0" borderId="40" xfId="0" applyBorder="1"/>
    <xf numFmtId="0" fontId="0" fillId="0" borderId="54" xfId="0" applyBorder="1"/>
    <xf numFmtId="165" fontId="51" fillId="0" borderId="40" xfId="9" applyNumberFormat="1" applyFont="1" applyBorder="1" applyAlignment="1">
      <alignment horizontal="left" vertical="center" wrapText="1"/>
    </xf>
    <xf numFmtId="165" fontId="51" fillId="0" borderId="32" xfId="9" applyNumberFormat="1" applyFont="1" applyBorder="1" applyAlignment="1">
      <alignment horizontal="left" vertical="center" wrapText="1"/>
    </xf>
    <xf numFmtId="0" fontId="0" fillId="0" borderId="33" xfId="0" applyBorder="1"/>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62" xfId="2" quotePrefix="1" applyBorder="1" applyAlignment="1" applyProtection="1">
      <alignment horizontal="center" vertical="center" wrapText="1"/>
      <protection locked="0"/>
    </xf>
    <xf numFmtId="0" fontId="0" fillId="0" borderId="24" xfId="0" applyBorder="1" applyProtection="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xf numFmtId="0" fontId="2" fillId="0" borderId="15" xfId="0" applyFont="1" applyFill="1" applyBorder="1" applyAlignment="1" applyProtection="1">
      <alignment horizontal="center" vertical="center" wrapText="1"/>
      <protection locked="0"/>
    </xf>
    <xf numFmtId="0" fontId="14" fillId="0" borderId="0" xfId="2" applyFill="1"/>
    <xf numFmtId="0" fontId="2" fillId="0" borderId="0" xfId="0" applyFont="1" applyFill="1" applyAlignment="1" applyProtection="1">
      <alignment horizontal="center" vertical="center" wrapText="1"/>
      <protection locked="0"/>
    </xf>
    <xf numFmtId="10" fontId="2" fillId="0" borderId="0" xfId="0" applyNumberFormat="1" applyFont="1" applyFill="1" applyAlignment="1" applyProtection="1">
      <alignment horizontal="center" vertical="center" wrapText="1"/>
      <protection locked="0"/>
    </xf>
    <xf numFmtId="10" fontId="2" fillId="0" borderId="0" xfId="1" applyNumberFormat="1" applyFont="1" applyFill="1" applyAlignment="1" applyProtection="1">
      <alignment horizontal="center" vertical="center" wrapText="1"/>
      <protection locked="0"/>
    </xf>
    <xf numFmtId="0" fontId="0" fillId="0" borderId="0" xfId="0" applyFill="1" applyProtection="1">
      <protection locked="0"/>
    </xf>
    <xf numFmtId="3" fontId="2" fillId="0" borderId="0" xfId="0" quotePrefix="1" applyNumberFormat="1" applyFont="1" applyFill="1" applyAlignment="1" applyProtection="1">
      <alignment horizontal="center" vertical="center" wrapText="1"/>
      <protection locked="0"/>
    </xf>
    <xf numFmtId="164" fontId="2" fillId="0" borderId="0" xfId="0" quotePrefix="1" applyNumberFormat="1" applyFont="1" applyFill="1" applyAlignment="1" applyProtection="1">
      <alignment horizontal="center" vertical="center" wrapText="1"/>
      <protection locked="0"/>
    </xf>
    <xf numFmtId="165" fontId="2" fillId="0" borderId="0" xfId="0" quotePrefix="1" applyNumberFormat="1" applyFont="1" applyFill="1" applyAlignment="1" applyProtection="1">
      <alignment horizontal="center" vertical="center" wrapText="1"/>
      <protection locked="0"/>
    </xf>
    <xf numFmtId="164" fontId="2" fillId="0" borderId="0" xfId="1" quotePrefix="1" applyNumberFormat="1" applyFont="1" applyFill="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3" fillId="0" borderId="0" xfId="0" quotePrefix="1"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0" fillId="0" borderId="0" xfId="0" quotePrefix="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protection locked="0"/>
    </xf>
    <xf numFmtId="164" fontId="3" fillId="0" borderId="0" xfId="0" quotePrefix="1" applyNumberFormat="1" applyFont="1" applyFill="1" applyAlignment="1" applyProtection="1">
      <alignment horizontal="center" vertical="center" wrapText="1"/>
      <protection locked="0"/>
    </xf>
    <xf numFmtId="166" fontId="23" fillId="0" borderId="0" xfId="0" applyNumberFormat="1" applyFont="1" applyFill="1" applyAlignment="1" applyProtection="1">
      <alignment horizontal="center" vertical="center" wrapText="1"/>
      <protection locked="0"/>
    </xf>
    <xf numFmtId="164" fontId="3" fillId="0" borderId="0" xfId="0" applyNumberFormat="1" applyFont="1" applyFill="1" applyAlignment="1" applyProtection="1">
      <alignment horizontal="center" vertical="center" wrapText="1"/>
      <protection locked="0"/>
    </xf>
    <xf numFmtId="10" fontId="2" fillId="0" borderId="0" xfId="0" quotePrefix="1" applyNumberFormat="1" applyFont="1" applyFill="1" applyAlignment="1" applyProtection="1">
      <alignment horizontal="center" vertical="center" wrapText="1"/>
      <protection locked="0"/>
    </xf>
    <xf numFmtId="9" fontId="0" fillId="0" borderId="0" xfId="1" quotePrefix="1" applyFont="1" applyFill="1" applyAlignment="1" applyProtection="1">
      <alignment horizontal="center" vertical="center" wrapText="1"/>
      <protection locked="0"/>
    </xf>
    <xf numFmtId="165" fontId="0" fillId="0" borderId="0" xfId="0" applyNumberFormat="1" applyFill="1" applyAlignment="1" applyProtection="1">
      <alignment horizontal="center" vertical="center" wrapText="1"/>
      <protection locked="0"/>
    </xf>
    <xf numFmtId="164" fontId="0" fillId="0" borderId="0" xfId="1" quotePrefix="1" applyNumberFormat="1" applyFont="1" applyFill="1" applyAlignment="1" applyProtection="1">
      <alignment horizontal="center" vertical="center" wrapText="1"/>
      <protection locked="0"/>
    </xf>
    <xf numFmtId="9" fontId="2" fillId="0" borderId="0" xfId="1" quotePrefix="1" applyFont="1" applyFill="1" applyAlignment="1" applyProtection="1">
      <alignment horizontal="center" vertical="center" wrapText="1"/>
      <protection locked="0"/>
    </xf>
    <xf numFmtId="165" fontId="24" fillId="0" borderId="0" xfId="0" quotePrefix="1" applyNumberFormat="1" applyFont="1" applyFill="1" applyAlignment="1" applyProtection="1">
      <alignment horizontal="right" vertical="center" wrapText="1"/>
      <protection locked="0"/>
    </xf>
    <xf numFmtId="164" fontId="32" fillId="0" borderId="0" xfId="1" applyNumberFormat="1" applyFont="1" applyFill="1" applyAlignment="1" applyProtection="1">
      <alignment horizontal="center" vertical="center" wrapText="1"/>
      <protection locked="0"/>
    </xf>
    <xf numFmtId="164" fontId="0" fillId="0" borderId="0" xfId="1" applyNumberFormat="1" applyFont="1" applyFill="1" applyAlignment="1" applyProtection="1">
      <alignment horizontal="center" vertical="center" wrapText="1"/>
      <protection locked="0"/>
    </xf>
    <xf numFmtId="2" fontId="2" fillId="0" borderId="0" xfId="1" applyNumberFormat="1" applyFont="1" applyFill="1" applyAlignment="1" applyProtection="1">
      <alignment horizontal="center" vertical="center" wrapText="1"/>
      <protection locked="0"/>
    </xf>
    <xf numFmtId="2" fontId="2" fillId="0" borderId="0" xfId="0" applyNumberFormat="1" applyFont="1" applyFill="1" applyAlignment="1" applyProtection="1">
      <alignment horizontal="center" vertical="center" wrapText="1"/>
      <protection locked="0"/>
    </xf>
    <xf numFmtId="9" fontId="2" fillId="0" borderId="0" xfId="1" applyFont="1" applyFill="1" applyAlignment="1" applyProtection="1">
      <alignment horizontal="center" vertical="center" wrapText="1"/>
      <protection locked="0"/>
    </xf>
    <xf numFmtId="164" fontId="2" fillId="0" borderId="0" xfId="0" applyNumberFormat="1" applyFont="1" applyFill="1" applyAlignment="1" applyProtection="1">
      <alignment horizontal="center" vertical="center" wrapText="1"/>
      <protection locked="0"/>
    </xf>
    <xf numFmtId="164" fontId="26" fillId="0" borderId="0" xfId="1" applyNumberFormat="1" applyFont="1" applyFill="1" applyAlignment="1" applyProtection="1">
      <alignment horizontal="center" vertical="center" wrapText="1"/>
      <protection locked="0"/>
    </xf>
    <xf numFmtId="165" fontId="23" fillId="0" borderId="0" xfId="0" applyNumberFormat="1" applyFont="1" applyFill="1" applyAlignment="1" applyProtection="1">
      <alignment horizontal="center" vertical="center" wrapText="1"/>
      <protection locked="0"/>
    </xf>
    <xf numFmtId="166" fontId="2" fillId="0" borderId="0" xfId="1" applyNumberFormat="1" applyFont="1" applyAlignment="1" applyProtection="1">
      <alignment horizontal="center" vertical="center" wrapText="1"/>
      <protection locked="0"/>
    </xf>
    <xf numFmtId="1" fontId="2" fillId="0" borderId="0" xfId="1" applyNumberFormat="1" applyFont="1" applyAlignment="1" applyProtection="1">
      <alignment horizontal="center" vertical="center" wrapText="1"/>
      <protection locked="0"/>
    </xf>
    <xf numFmtId="167" fontId="51" fillId="0" borderId="37" xfId="9" applyNumberFormat="1" applyFont="1" applyFill="1" applyBorder="1" applyAlignment="1">
      <alignment horizontal="center" vertical="center"/>
    </xf>
    <xf numFmtId="165" fontId="50" fillId="0" borderId="36" xfId="9" applyNumberFormat="1" applyFont="1" applyFill="1" applyBorder="1" applyAlignment="1">
      <alignment vertical="center"/>
    </xf>
    <xf numFmtId="165" fontId="51" fillId="0" borderId="36" xfId="9" applyNumberFormat="1" applyFont="1" applyFill="1" applyBorder="1" applyAlignment="1">
      <alignment horizontal="center" vertical="center"/>
    </xf>
    <xf numFmtId="165" fontId="51" fillId="0" borderId="12" xfId="9" applyNumberFormat="1" applyFont="1" applyFill="1" applyBorder="1" applyAlignment="1">
      <alignment horizontal="left" vertical="center" wrapText="1"/>
    </xf>
    <xf numFmtId="0" fontId="0" fillId="0" borderId="12" xfId="0" applyFill="1" applyBorder="1"/>
    <xf numFmtId="165" fontId="51" fillId="0" borderId="12" xfId="9" applyNumberFormat="1" applyFont="1" applyFill="1" applyBorder="1" applyAlignment="1">
      <alignment horizontal="center" vertical="center"/>
    </xf>
    <xf numFmtId="0" fontId="51" fillId="0" borderId="37" xfId="9" applyFont="1" applyFill="1" applyBorder="1" applyAlignment="1">
      <alignment horizontal="center" vertical="center" wrapText="1"/>
    </xf>
    <xf numFmtId="165" fontId="51" fillId="0" borderId="37" xfId="9" applyNumberFormat="1" applyFont="1" applyFill="1" applyBorder="1" applyAlignment="1">
      <alignment horizontal="center" vertical="center" wrapText="1"/>
    </xf>
    <xf numFmtId="168" fontId="51" fillId="0" borderId="38" xfId="9" applyNumberFormat="1" applyFont="1" applyFill="1" applyBorder="1" applyAlignment="1">
      <alignment horizontal="center" vertical="center" wrapText="1"/>
    </xf>
    <xf numFmtId="165" fontId="51" fillId="0" borderId="38" xfId="9" applyNumberFormat="1" applyFont="1" applyFill="1" applyBorder="1" applyAlignment="1">
      <alignment horizontal="center" vertical="center" wrapText="1"/>
    </xf>
    <xf numFmtId="167" fontId="51" fillId="0" borderId="37" xfId="9" quotePrefix="1" applyNumberFormat="1" applyFont="1" applyFill="1" applyBorder="1" applyAlignment="1">
      <alignment horizontal="center" vertical="center"/>
    </xf>
    <xf numFmtId="167" fontId="51" fillId="0" borderId="43" xfId="9" applyNumberFormat="1" applyFont="1" applyFill="1" applyBorder="1" applyAlignment="1">
      <alignment horizontal="center" vertical="center"/>
    </xf>
    <xf numFmtId="165" fontId="51" fillId="0" borderId="51" xfId="9" applyNumberFormat="1" applyFont="1" applyFill="1" applyBorder="1" applyAlignment="1">
      <alignment horizontal="center" vertical="center" wrapText="1"/>
    </xf>
    <xf numFmtId="3" fontId="51" fillId="0" borderId="13" xfId="9" applyNumberFormat="1" applyFont="1" applyFill="1" applyBorder="1" applyAlignment="1">
      <alignment horizontal="center" vertical="center" wrapText="1"/>
    </xf>
    <xf numFmtId="3" fontId="51" fillId="0" borderId="49" xfId="9" applyNumberFormat="1" applyFont="1" applyFill="1" applyBorder="1" applyAlignment="1">
      <alignment horizontal="center" vertical="center"/>
    </xf>
    <xf numFmtId="165" fontId="51" fillId="0" borderId="13" xfId="9" applyNumberFormat="1" applyFont="1" applyFill="1" applyBorder="1" applyAlignment="1">
      <alignment horizontal="center" vertical="center" wrapText="1"/>
    </xf>
    <xf numFmtId="165" fontId="49" fillId="0" borderId="41" xfId="9" applyNumberFormat="1" applyFont="1" applyFill="1" applyBorder="1" applyAlignment="1">
      <alignment horizontal="center" vertical="center"/>
    </xf>
    <xf numFmtId="167" fontId="51" fillId="0" borderId="38" xfId="9" applyNumberFormat="1" applyFont="1" applyFill="1" applyBorder="1" applyAlignment="1">
      <alignment horizontal="center" vertical="center"/>
    </xf>
    <xf numFmtId="167" fontId="51" fillId="0" borderId="41" xfId="9" applyNumberFormat="1" applyFont="1" applyFill="1" applyBorder="1" applyAlignment="1">
      <alignment horizontal="center" vertical="center"/>
    </xf>
    <xf numFmtId="169" fontId="51" fillId="0" borderId="47" xfId="9" applyNumberFormat="1" applyFont="1" applyFill="1" applyBorder="1" applyAlignment="1">
      <alignment horizontal="center" vertical="center"/>
    </xf>
    <xf numFmtId="165" fontId="51" fillId="0" borderId="56" xfId="9" applyNumberFormat="1" applyFont="1" applyFill="1" applyBorder="1" applyAlignment="1">
      <alignment horizontal="center" vertical="center" wrapText="1"/>
    </xf>
    <xf numFmtId="167" fontId="51" fillId="0" borderId="56" xfId="9" applyNumberFormat="1" applyFont="1" applyFill="1" applyBorder="1" applyAlignment="1">
      <alignment horizontal="center" vertical="center"/>
    </xf>
    <xf numFmtId="165" fontId="51" fillId="0" borderId="57" xfId="9" applyNumberFormat="1" applyFont="1" applyFill="1" applyBorder="1" applyAlignment="1">
      <alignment horizontal="center" vertical="center" wrapText="1"/>
    </xf>
    <xf numFmtId="3" fontId="51" fillId="0" borderId="38" xfId="9" applyNumberFormat="1" applyFont="1" applyFill="1" applyBorder="1" applyAlignment="1">
      <alignment horizontal="center" vertical="center" wrapText="1"/>
    </xf>
    <xf numFmtId="165"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www.berlinhyp.de/" TargetMode="External"/><Relationship Id="rId4" Type="http://schemas.openxmlformats.org/officeDocument/2006/relationships/hyperlink" Target="http://eur-lex.europa.eu/legal-content/EN/TXT/?uri=CELEX%3A32015R0061"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356" t="s">
        <v>1</v>
      </c>
      <c r="E6" s="357"/>
      <c r="F6" s="357"/>
      <c r="G6" s="357"/>
      <c r="H6" s="357"/>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59" t="s">
        <v>7</v>
      </c>
      <c r="E24" s="357"/>
      <c r="F24" s="357"/>
      <c r="G24" s="357"/>
      <c r="H24" s="357"/>
      <c r="I24" s="6"/>
      <c r="J24" s="7"/>
    </row>
    <row r="25" spans="2:10" x14ac:dyDescent="0.25">
      <c r="B25" s="5"/>
      <c r="C25" s="6"/>
      <c r="D25" s="6"/>
      <c r="H25" s="6"/>
      <c r="I25" s="6"/>
      <c r="J25" s="7"/>
    </row>
    <row r="26" spans="2:10" x14ac:dyDescent="0.25">
      <c r="B26" s="5"/>
      <c r="C26" s="6"/>
      <c r="D26" s="359" t="s">
        <v>8</v>
      </c>
      <c r="E26" s="357"/>
      <c r="F26" s="357"/>
      <c r="G26" s="357"/>
      <c r="H26" s="357"/>
      <c r="I26" s="6"/>
      <c r="J26" s="7"/>
    </row>
    <row r="27" spans="2:10" x14ac:dyDescent="0.25">
      <c r="B27" s="5"/>
      <c r="C27" s="6"/>
      <c r="D27" s="15"/>
      <c r="E27" s="15"/>
      <c r="F27" s="15"/>
      <c r="G27" s="15"/>
      <c r="H27" s="15"/>
      <c r="I27" s="6"/>
      <c r="J27" s="7"/>
    </row>
    <row r="28" spans="2:10" x14ac:dyDescent="0.25">
      <c r="B28" s="5"/>
      <c r="C28" s="6"/>
      <c r="D28" s="359" t="s">
        <v>9</v>
      </c>
      <c r="E28" s="357"/>
      <c r="F28" s="357"/>
      <c r="G28" s="357"/>
      <c r="H28" s="357"/>
      <c r="I28" s="6"/>
      <c r="J28" s="7"/>
    </row>
    <row r="29" spans="2:10" x14ac:dyDescent="0.25">
      <c r="B29" s="5"/>
      <c r="C29" s="6"/>
      <c r="D29" s="15"/>
      <c r="E29" s="15"/>
      <c r="F29" s="15"/>
      <c r="G29" s="15"/>
      <c r="H29" s="15"/>
      <c r="I29" s="6"/>
      <c r="J29" s="7"/>
    </row>
    <row r="30" spans="2:10" x14ac:dyDescent="0.25">
      <c r="B30" s="5"/>
      <c r="C30" s="6"/>
      <c r="D30" s="359" t="s">
        <v>10</v>
      </c>
      <c r="E30" s="357"/>
      <c r="F30" s="357"/>
      <c r="G30" s="357"/>
      <c r="H30" s="357"/>
      <c r="I30" s="6"/>
      <c r="J30" s="7"/>
    </row>
    <row r="31" spans="2:10" x14ac:dyDescent="0.25">
      <c r="B31" s="5"/>
      <c r="C31" s="6"/>
      <c r="D31" s="15"/>
      <c r="E31" s="15"/>
      <c r="F31" s="15"/>
      <c r="G31" s="15"/>
      <c r="H31" s="15"/>
      <c r="I31" s="6"/>
      <c r="J31" s="7"/>
    </row>
    <row r="32" spans="2:10" x14ac:dyDescent="0.25">
      <c r="B32" s="5"/>
      <c r="C32" s="6"/>
      <c r="D32" s="359" t="s">
        <v>11</v>
      </c>
      <c r="E32" s="357"/>
      <c r="F32" s="357"/>
      <c r="G32" s="357"/>
      <c r="H32" s="357"/>
      <c r="I32" s="6"/>
      <c r="J32" s="7"/>
    </row>
    <row r="33" spans="2:10" x14ac:dyDescent="0.25">
      <c r="B33" s="5"/>
      <c r="C33" s="6"/>
      <c r="I33" s="6"/>
      <c r="J33" s="7"/>
    </row>
    <row r="34" spans="2:10" x14ac:dyDescent="0.25">
      <c r="B34" s="5"/>
      <c r="C34" s="6"/>
      <c r="D34" s="359" t="s">
        <v>12</v>
      </c>
      <c r="E34" s="357"/>
      <c r="F34" s="357"/>
      <c r="G34" s="357"/>
      <c r="H34" s="357"/>
      <c r="I34" s="6"/>
      <c r="J34" s="7"/>
    </row>
    <row r="35" spans="2:10" x14ac:dyDescent="0.25">
      <c r="B35" s="5"/>
      <c r="C35" s="6"/>
      <c r="D35" s="6"/>
      <c r="E35" s="6"/>
      <c r="F35" s="6"/>
      <c r="G35" s="6"/>
      <c r="H35" s="6"/>
      <c r="I35" s="6"/>
      <c r="J35" s="7"/>
    </row>
    <row r="36" spans="2:10" x14ac:dyDescent="0.25">
      <c r="B36" s="5"/>
      <c r="C36" s="6"/>
      <c r="D36" s="358" t="s">
        <v>13</v>
      </c>
      <c r="E36" s="357"/>
      <c r="F36" s="357"/>
      <c r="G36" s="357"/>
      <c r="H36" s="357"/>
      <c r="I36" s="6"/>
      <c r="J36" s="7"/>
    </row>
    <row r="37" spans="2:10" x14ac:dyDescent="0.25">
      <c r="B37" s="5"/>
      <c r="C37" s="6"/>
      <c r="D37" s="6"/>
      <c r="E37" s="6"/>
      <c r="F37" s="14"/>
      <c r="G37" s="6"/>
      <c r="H37" s="6"/>
      <c r="I37" s="6"/>
      <c r="J37" s="7"/>
    </row>
    <row r="38" spans="2:10" x14ac:dyDescent="0.25">
      <c r="B38" s="5"/>
      <c r="C38" s="6"/>
      <c r="D38" s="358" t="s">
        <v>14</v>
      </c>
      <c r="E38" s="357"/>
      <c r="F38" s="357"/>
      <c r="G38" s="357"/>
      <c r="H38" s="357"/>
      <c r="I38" s="6"/>
      <c r="J38" s="7"/>
    </row>
    <row r="39" spans="2:10" x14ac:dyDescent="0.25">
      <c r="B39" s="5"/>
      <c r="C39" s="6"/>
      <c r="I39" s="6"/>
      <c r="J39" s="7"/>
    </row>
    <row r="40" spans="2:10" x14ac:dyDescent="0.25">
      <c r="B40" s="5"/>
      <c r="C40" s="6"/>
      <c r="D40" s="358" t="s">
        <v>15</v>
      </c>
      <c r="E40" s="357"/>
      <c r="F40" s="357"/>
      <c r="G40" s="357"/>
      <c r="H40" s="357"/>
      <c r="I40" s="6"/>
      <c r="J40" s="7"/>
    </row>
    <row r="41" spans="2:10" x14ac:dyDescent="0.25">
      <c r="B41" s="5"/>
      <c r="C41" s="6"/>
      <c r="D41" s="6"/>
      <c r="E41" s="15"/>
      <c r="F41" s="15"/>
      <c r="G41" s="15"/>
      <c r="H41" s="15"/>
      <c r="I41" s="6"/>
      <c r="J41" s="7"/>
    </row>
    <row r="42" spans="2:10" x14ac:dyDescent="0.25">
      <c r="B42" s="5"/>
      <c r="C42" s="6"/>
      <c r="D42" s="358" t="s">
        <v>16</v>
      </c>
      <c r="E42" s="357"/>
      <c r="F42" s="357"/>
      <c r="G42" s="357"/>
      <c r="H42" s="357"/>
      <c r="I42" s="6"/>
      <c r="J42" s="7"/>
    </row>
    <row r="43" spans="2:10" ht="15.75" customHeight="1"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Sustainable M data'!A1" display="Worksheet F1: Sustainable M data" xr:uid="{00000000-0004-0000-0000-000006000000}"/>
    <hyperlink ref="D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customWidth="1"/>
  </cols>
  <sheetData>
    <row r="1" spans="1:14" ht="15.75" customHeight="1"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60" t="s">
        <v>35</v>
      </c>
      <c r="D25" s="357"/>
      <c r="E25" s="357"/>
      <c r="F25" s="357"/>
      <c r="G25" s="357"/>
      <c r="H25" s="357"/>
      <c r="I25" s="13"/>
      <c r="J25" s="7"/>
    </row>
    <row r="26" spans="2:14" x14ac:dyDescent="0.25">
      <c r="B26" s="5"/>
      <c r="C26" s="357"/>
      <c r="D26" s="357"/>
      <c r="E26" s="357"/>
      <c r="F26" s="357"/>
      <c r="G26" s="357"/>
      <c r="H26" s="357"/>
      <c r="I26" s="13"/>
      <c r="J26" s="7"/>
    </row>
    <row r="27" spans="2:14" x14ac:dyDescent="0.25">
      <c r="B27" s="5"/>
      <c r="C27" s="360" t="s">
        <v>36</v>
      </c>
      <c r="D27" s="357"/>
      <c r="E27" s="357"/>
      <c r="F27" s="357"/>
      <c r="G27" s="357"/>
      <c r="H27" s="357"/>
      <c r="I27" s="13"/>
      <c r="J27" s="7"/>
    </row>
    <row r="28" spans="2:14" x14ac:dyDescent="0.25">
      <c r="B28" s="5"/>
      <c r="C28" s="357"/>
      <c r="D28" s="357"/>
      <c r="E28" s="357"/>
      <c r="F28" s="357"/>
      <c r="G28" s="357"/>
      <c r="H28" s="357"/>
      <c r="I28" s="13"/>
      <c r="J28" s="7"/>
    </row>
    <row r="29" spans="2:14" x14ac:dyDescent="0.25">
      <c r="B29" s="5"/>
      <c r="C29" s="360" t="s">
        <v>37</v>
      </c>
      <c r="D29" s="357"/>
      <c r="E29" s="357"/>
      <c r="F29" s="357"/>
      <c r="G29" s="357"/>
      <c r="H29" s="357"/>
      <c r="I29" s="13"/>
      <c r="J29" s="7"/>
    </row>
    <row r="30" spans="2:14" x14ac:dyDescent="0.25">
      <c r="B30" s="5"/>
      <c r="C30" s="357"/>
      <c r="D30" s="357"/>
      <c r="E30" s="357"/>
      <c r="F30" s="357"/>
      <c r="G30" s="357"/>
      <c r="H30" s="357"/>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6"/>
      <c r="C39" s="22"/>
      <c r="D39" s="22"/>
      <c r="E39" s="17"/>
      <c r="F39" s="17"/>
      <c r="G39" s="17"/>
      <c r="H39" s="17"/>
      <c r="I39" s="17"/>
      <c r="J39" s="18"/>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42</v>
      </c>
      <c r="D45" s="6"/>
      <c r="E45" s="6"/>
      <c r="F45" s="24"/>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6"/>
      <c r="C70" s="22"/>
      <c r="D70" s="22"/>
      <c r="E70" s="22"/>
      <c r="F70" s="25"/>
      <c r="G70" s="25"/>
      <c r="H70" s="25"/>
      <c r="I70" s="25"/>
      <c r="J70" s="18"/>
    </row>
    <row r="71" spans="2:10" ht="15.75" customHeight="1" thickBot="1" x14ac:dyDescent="0.3"/>
    <row r="72" spans="2:10" x14ac:dyDescent="0.25">
      <c r="B72" s="140"/>
      <c r="C72" s="141"/>
      <c r="D72" s="141"/>
      <c r="E72" s="141"/>
      <c r="F72" s="141"/>
      <c r="G72" s="141"/>
      <c r="H72" s="141"/>
      <c r="I72" s="141"/>
      <c r="J72" s="142"/>
    </row>
    <row r="73" spans="2:10" ht="18.75" customHeight="1" x14ac:dyDescent="0.3">
      <c r="B73" s="20"/>
      <c r="C73" s="145" t="s">
        <v>48</v>
      </c>
      <c r="J73" s="21"/>
    </row>
    <row r="74" spans="2:10" ht="18.75" customHeight="1" x14ac:dyDescent="0.3">
      <c r="B74" s="20"/>
      <c r="C74" s="362" t="s">
        <v>49</v>
      </c>
      <c r="D74" s="357"/>
      <c r="E74" s="357"/>
      <c r="F74" s="357"/>
      <c r="G74" s="357"/>
      <c r="H74" s="357"/>
      <c r="I74" s="357"/>
      <c r="J74" s="21"/>
    </row>
    <row r="75" spans="2:10" x14ac:dyDescent="0.25">
      <c r="B75" s="20"/>
      <c r="J75" s="21"/>
    </row>
    <row r="76" spans="2:10" x14ac:dyDescent="0.25">
      <c r="B76" s="20"/>
      <c r="C76" s="146" t="s">
        <v>50</v>
      </c>
      <c r="J76" s="21"/>
    </row>
    <row r="77" spans="2:10" x14ac:dyDescent="0.25">
      <c r="B77" s="20"/>
      <c r="C77" s="146" t="s">
        <v>51</v>
      </c>
      <c r="J77" s="21"/>
    </row>
    <row r="78" spans="2:10" ht="24.75" customHeight="1" x14ac:dyDescent="0.25">
      <c r="B78" s="20"/>
      <c r="C78" s="361" t="s">
        <v>52</v>
      </c>
      <c r="D78" s="357"/>
      <c r="E78" s="357"/>
      <c r="F78" s="357"/>
      <c r="G78" s="357"/>
      <c r="H78" s="357"/>
      <c r="I78" s="357"/>
      <c r="J78" s="21"/>
    </row>
    <row r="79" spans="2:10" x14ac:dyDescent="0.25">
      <c r="B79" s="20"/>
      <c r="C79" s="361" t="s">
        <v>53</v>
      </c>
      <c r="D79" s="357"/>
      <c r="E79" s="357"/>
      <c r="F79" s="357"/>
      <c r="G79" s="357"/>
      <c r="H79" s="357"/>
      <c r="I79" s="357"/>
      <c r="J79" s="21"/>
    </row>
    <row r="80" spans="2:10" x14ac:dyDescent="0.25">
      <c r="B80" s="20"/>
      <c r="C80" s="146" t="s">
        <v>54</v>
      </c>
      <c r="J80" s="21"/>
    </row>
    <row r="81" spans="2:10" x14ac:dyDescent="0.25">
      <c r="B81" s="20"/>
      <c r="C81" s="146" t="s">
        <v>55</v>
      </c>
      <c r="J81" s="21"/>
    </row>
    <row r="82" spans="2:10" x14ac:dyDescent="0.25">
      <c r="B82" s="20"/>
      <c r="C82" s="146" t="s">
        <v>56</v>
      </c>
      <c r="J82" s="21"/>
    </row>
    <row r="83" spans="2:10" x14ac:dyDescent="0.25">
      <c r="B83" s="20"/>
      <c r="C83" s="146" t="s">
        <v>57</v>
      </c>
      <c r="J83" s="21"/>
    </row>
    <row r="84" spans="2:10" x14ac:dyDescent="0.25">
      <c r="B84" s="20"/>
      <c r="C84" s="146" t="s">
        <v>58</v>
      </c>
      <c r="J84" s="21"/>
    </row>
    <row r="85" spans="2:10" x14ac:dyDescent="0.25">
      <c r="B85" s="20"/>
      <c r="C85" s="146" t="s">
        <v>59</v>
      </c>
      <c r="J85" s="21"/>
    </row>
    <row r="86" spans="2:10" x14ac:dyDescent="0.25">
      <c r="B86" s="20"/>
      <c r="C86" s="146" t="s">
        <v>60</v>
      </c>
      <c r="J86" s="21"/>
    </row>
    <row r="87" spans="2:10" x14ac:dyDescent="0.25">
      <c r="B87" s="20"/>
      <c r="C87" s="146" t="s">
        <v>61</v>
      </c>
      <c r="J87" s="21"/>
    </row>
    <row r="88" spans="2:10" x14ac:dyDescent="0.25">
      <c r="B88" s="20"/>
      <c r="C88" s="146" t="s">
        <v>62</v>
      </c>
      <c r="J88" s="21"/>
    </row>
    <row r="89" spans="2:10" x14ac:dyDescent="0.25">
      <c r="B89" s="20"/>
      <c r="C89" s="146" t="s">
        <v>63</v>
      </c>
      <c r="J89" s="21"/>
    </row>
    <row r="90" spans="2:10" ht="15.75" customHeight="1" thickBot="1" x14ac:dyDescent="0.3">
      <c r="B90" s="143"/>
      <c r="C90" s="22"/>
      <c r="D90" s="22"/>
      <c r="E90" s="22"/>
      <c r="F90" s="22"/>
      <c r="G90" s="22"/>
      <c r="H90" s="22"/>
      <c r="I90" s="22"/>
      <c r="J90" s="14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8"/>
  <sheetViews>
    <sheetView topLeftCell="A13"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ustomHeight="1" x14ac:dyDescent="0.5">
      <c r="A1" s="363" t="s">
        <v>64</v>
      </c>
      <c r="B1" s="364"/>
      <c r="C1" s="365"/>
    </row>
    <row r="2" spans="1:31" ht="31.5" customHeight="1" x14ac:dyDescent="0.5">
      <c r="A2" s="27" t="s">
        <v>18</v>
      </c>
      <c r="B2" s="28"/>
      <c r="C2" s="28"/>
    </row>
    <row r="3" spans="1:31" x14ac:dyDescent="0.25">
      <c r="A3" s="19"/>
    </row>
    <row r="4" spans="1:31" s="23" customFormat="1" ht="18.75" customHeight="1" x14ac:dyDescent="0.25">
      <c r="A4" s="31"/>
      <c r="B4" s="32"/>
      <c r="C4" s="33" t="s">
        <v>65</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customHeight="1" x14ac:dyDescent="0.25">
      <c r="A5" s="35" t="s">
        <v>66</v>
      </c>
      <c r="B5" s="36"/>
      <c r="C5" s="37"/>
    </row>
    <row r="6" spans="1:31" ht="14.45" customHeight="1" x14ac:dyDescent="0.25">
      <c r="A6" s="38" t="s">
        <v>67</v>
      </c>
      <c r="B6" s="38"/>
      <c r="C6" s="39"/>
    </row>
    <row r="7" spans="1:31" ht="60" customHeight="1" x14ac:dyDescent="0.25">
      <c r="A7" s="40"/>
      <c r="B7" s="41" t="s">
        <v>68</v>
      </c>
      <c r="C7" s="42" t="s">
        <v>69</v>
      </c>
    </row>
    <row r="8" spans="1:31" ht="14.45" customHeight="1" x14ac:dyDescent="0.25">
      <c r="A8" s="38" t="s">
        <v>70</v>
      </c>
      <c r="B8" s="38"/>
      <c r="C8" s="39"/>
    </row>
    <row r="9" spans="1:31" ht="23.25" customHeight="1" x14ac:dyDescent="0.25">
      <c r="A9" s="43"/>
      <c r="B9" s="41" t="s">
        <v>71</v>
      </c>
      <c r="C9" s="44" t="s">
        <v>72</v>
      </c>
    </row>
    <row r="10" spans="1:31" ht="14.45" customHeight="1" x14ac:dyDescent="0.25">
      <c r="A10" s="38" t="s">
        <v>73</v>
      </c>
      <c r="B10" s="38"/>
      <c r="C10" s="39"/>
    </row>
    <row r="11" spans="1:31" ht="23.25" customHeight="1" x14ac:dyDescent="0.25">
      <c r="A11" s="43"/>
      <c r="B11" s="41" t="s">
        <v>74</v>
      </c>
      <c r="C11" s="44" t="s">
        <v>75</v>
      </c>
    </row>
    <row r="12" spans="1:31" ht="14.45" customHeight="1" x14ac:dyDescent="0.25">
      <c r="A12" s="38" t="s">
        <v>76</v>
      </c>
      <c r="B12" s="38"/>
      <c r="C12" s="39"/>
    </row>
    <row r="13" spans="1:31" ht="30" customHeight="1" x14ac:dyDescent="0.25">
      <c r="A13" s="40"/>
      <c r="B13" s="41" t="s">
        <v>77</v>
      </c>
      <c r="C13" s="42" t="s">
        <v>78</v>
      </c>
    </row>
    <row r="14" spans="1:31" ht="14.45" customHeight="1" x14ac:dyDescent="0.25">
      <c r="A14" s="38" t="s">
        <v>79</v>
      </c>
      <c r="B14" s="38"/>
      <c r="C14" s="39"/>
    </row>
    <row r="15" spans="1:31" ht="38.25" customHeight="1" x14ac:dyDescent="0.25">
      <c r="A15" s="40"/>
      <c r="B15" s="41" t="s">
        <v>80</v>
      </c>
      <c r="C15" s="44" t="s">
        <v>81</v>
      </c>
    </row>
    <row r="16" spans="1:31" ht="14.45" customHeight="1" x14ac:dyDescent="0.25">
      <c r="A16" s="38" t="s">
        <v>82</v>
      </c>
      <c r="B16" s="38"/>
      <c r="C16" s="39"/>
    </row>
    <row r="17" spans="1:3" ht="26.25" customHeight="1" x14ac:dyDescent="0.25">
      <c r="A17" s="40"/>
      <c r="B17" s="41" t="s">
        <v>83</v>
      </c>
      <c r="C17" s="44" t="s">
        <v>84</v>
      </c>
    </row>
    <row r="18" spans="1:3" ht="14.45" customHeight="1" x14ac:dyDescent="0.25">
      <c r="A18" s="38" t="s">
        <v>85</v>
      </c>
      <c r="B18" s="38"/>
      <c r="C18" s="39"/>
    </row>
    <row r="19" spans="1:3" ht="40.5" customHeight="1" x14ac:dyDescent="0.25">
      <c r="A19" s="40"/>
      <c r="B19" s="41" t="s">
        <v>86</v>
      </c>
      <c r="C19" s="42" t="s">
        <v>87</v>
      </c>
    </row>
    <row r="20" spans="1:3" ht="18.75" customHeight="1" x14ac:dyDescent="0.25">
      <c r="A20" s="35" t="s">
        <v>88</v>
      </c>
      <c r="B20" s="36"/>
      <c r="C20" s="45"/>
    </row>
    <row r="21" spans="1:3" ht="14.45" customHeight="1" x14ac:dyDescent="0.25">
      <c r="A21" s="38" t="s">
        <v>89</v>
      </c>
      <c r="B21" s="38"/>
      <c r="C21" s="39"/>
    </row>
    <row r="22" spans="1:3" ht="42.6" customHeight="1" x14ac:dyDescent="0.25">
      <c r="A22" s="43"/>
      <c r="B22" s="41" t="s">
        <v>90</v>
      </c>
      <c r="C22" s="42" t="s">
        <v>91</v>
      </c>
    </row>
    <row r="23" spans="1:3" ht="14.45" customHeight="1" x14ac:dyDescent="0.25">
      <c r="A23" s="38" t="s">
        <v>92</v>
      </c>
      <c r="B23" s="38"/>
      <c r="C23" s="39"/>
    </row>
    <row r="24" spans="1:3" ht="30" customHeight="1" x14ac:dyDescent="0.25">
      <c r="A24" s="40"/>
      <c r="B24" s="41" t="s">
        <v>93</v>
      </c>
      <c r="C24" s="44" t="s">
        <v>94</v>
      </c>
    </row>
    <row r="25" spans="1:3" ht="14.45" customHeight="1" x14ac:dyDescent="0.25">
      <c r="A25" s="38" t="s">
        <v>95</v>
      </c>
      <c r="B25" s="38"/>
      <c r="C25" s="39"/>
    </row>
    <row r="26" spans="1:3" ht="38.25" customHeight="1" x14ac:dyDescent="0.25">
      <c r="A26" s="40"/>
      <c r="B26" s="41" t="s">
        <v>96</v>
      </c>
      <c r="C26" s="44" t="s">
        <v>97</v>
      </c>
    </row>
    <row r="27" spans="1:3" ht="14.45" customHeight="1" x14ac:dyDescent="0.25">
      <c r="A27" s="38" t="s">
        <v>98</v>
      </c>
      <c r="B27" s="38"/>
      <c r="C27" s="39"/>
    </row>
    <row r="28" spans="1:3" ht="34.5" customHeight="1" x14ac:dyDescent="0.25">
      <c r="A28" s="40"/>
      <c r="B28" s="41" t="s">
        <v>99</v>
      </c>
      <c r="C28" s="44" t="s">
        <v>100</v>
      </c>
    </row>
    <row r="29" spans="1:3" x14ac:dyDescent="0.25">
      <c r="A29" s="38" t="s">
        <v>101</v>
      </c>
      <c r="B29" s="38"/>
      <c r="C29" s="39"/>
    </row>
    <row r="30" spans="1:3" ht="60" customHeight="1" x14ac:dyDescent="0.25">
      <c r="A30" s="40"/>
      <c r="B30" s="41" t="s">
        <v>102</v>
      </c>
      <c r="C30" s="44" t="s">
        <v>103</v>
      </c>
    </row>
    <row r="31" spans="1:3" x14ac:dyDescent="0.25">
      <c r="A31" s="38" t="s">
        <v>104</v>
      </c>
      <c r="B31" s="38"/>
      <c r="C31" s="39"/>
    </row>
    <row r="32" spans="1:3" ht="30" customHeight="1" x14ac:dyDescent="0.25">
      <c r="A32" s="40"/>
      <c r="B32" s="41" t="s">
        <v>105</v>
      </c>
      <c r="C32" s="44" t="s">
        <v>106</v>
      </c>
    </row>
    <row r="33" spans="1:3" x14ac:dyDescent="0.25">
      <c r="A33" s="38" t="s">
        <v>107</v>
      </c>
      <c r="B33" s="38"/>
      <c r="C33" s="39"/>
    </row>
    <row r="34" spans="1:3" ht="30" customHeight="1" x14ac:dyDescent="0.25">
      <c r="A34" s="40"/>
      <c r="B34" s="41" t="s">
        <v>108</v>
      </c>
      <c r="C34" s="44" t="s">
        <v>109</v>
      </c>
    </row>
    <row r="38" spans="1:3" x14ac:dyDescent="0.25">
      <c r="C38" s="42"/>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tabSelected="1" zoomScale="80" zoomScaleNormal="80" workbookViewId="0">
      <selection activeCell="I303" sqref="I303"/>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5" width="8.85546875" style="78" customWidth="1"/>
    <col min="16" max="16384" width="8.85546875" style="78"/>
  </cols>
  <sheetData>
    <row r="1" spans="1:16" ht="31.5" customHeight="1" x14ac:dyDescent="0.25">
      <c r="A1" s="48" t="s">
        <v>110</v>
      </c>
      <c r="B1" s="295"/>
      <c r="C1" s="287"/>
      <c r="D1" s="287"/>
      <c r="E1" s="287"/>
      <c r="F1" s="296" t="s">
        <v>111</v>
      </c>
      <c r="G1" s="156"/>
      <c r="H1" s="49"/>
      <c r="I1" s="48"/>
      <c r="J1" s="49"/>
      <c r="K1" s="49"/>
      <c r="L1" s="49"/>
      <c r="M1" s="49"/>
    </row>
    <row r="2" spans="1:16" ht="15.75" customHeight="1" thickBot="1" x14ac:dyDescent="0.3">
      <c r="A2" s="49"/>
      <c r="B2" s="297"/>
      <c r="C2" s="297"/>
      <c r="D2" s="287"/>
      <c r="E2" s="287"/>
      <c r="F2" s="287"/>
      <c r="G2" s="156"/>
      <c r="H2" s="49"/>
      <c r="L2" s="49"/>
      <c r="M2" s="49"/>
    </row>
    <row r="3" spans="1:16" ht="19.5" customHeight="1" thickBot="1" x14ac:dyDescent="0.3">
      <c r="A3" s="52"/>
      <c r="B3" s="298" t="s">
        <v>112</v>
      </c>
      <c r="C3" s="400" t="s">
        <v>113</v>
      </c>
      <c r="D3" s="299"/>
      <c r="E3" s="299"/>
      <c r="F3" s="287"/>
      <c r="G3" s="299"/>
      <c r="H3" s="49"/>
      <c r="L3" s="49"/>
      <c r="M3" s="49"/>
      <c r="O3" t="s">
        <v>3</v>
      </c>
      <c r="P3" t="s">
        <v>114</v>
      </c>
    </row>
    <row r="4" spans="1:16" ht="15.75" customHeight="1" thickBot="1" x14ac:dyDescent="0.3">
      <c r="B4" s="156"/>
      <c r="C4" s="156"/>
      <c r="D4" s="156"/>
      <c r="E4" s="156"/>
      <c r="F4" s="156"/>
      <c r="G4" s="156"/>
      <c r="H4" s="49"/>
      <c r="L4" s="49"/>
      <c r="M4" s="49"/>
    </row>
    <row r="5" spans="1:16" ht="18.75" customHeight="1" x14ac:dyDescent="0.25">
      <c r="A5" s="55"/>
      <c r="B5" s="300" t="s">
        <v>115</v>
      </c>
      <c r="C5" s="301"/>
      <c r="D5" s="156"/>
      <c r="E5" s="129"/>
      <c r="F5" s="129"/>
      <c r="G5" s="156"/>
      <c r="H5" s="49"/>
      <c r="L5" s="49"/>
      <c r="M5" s="49"/>
    </row>
    <row r="6" spans="1:16" x14ac:dyDescent="0.25">
      <c r="B6" s="302" t="s">
        <v>116</v>
      </c>
      <c r="C6" s="129"/>
      <c r="D6" s="129"/>
      <c r="E6" s="156"/>
      <c r="F6" s="156"/>
      <c r="G6" s="156"/>
      <c r="H6" s="49"/>
      <c r="L6" s="49"/>
      <c r="M6" s="49"/>
    </row>
    <row r="7" spans="1:16" x14ac:dyDescent="0.25">
      <c r="B7" s="303" t="s">
        <v>117</v>
      </c>
      <c r="C7" s="129"/>
      <c r="D7" s="129"/>
      <c r="E7" s="156"/>
      <c r="F7" s="156"/>
      <c r="G7" s="156"/>
      <c r="H7" s="49"/>
      <c r="L7" s="49"/>
      <c r="M7" s="49"/>
    </row>
    <row r="8" spans="1:16" x14ac:dyDescent="0.25">
      <c r="B8" s="303" t="s">
        <v>118</v>
      </c>
      <c r="C8" s="129"/>
      <c r="D8" s="129"/>
      <c r="E8" s="156"/>
      <c r="F8" s="124" t="s">
        <v>119</v>
      </c>
      <c r="G8" s="156"/>
      <c r="H8" s="49"/>
      <c r="L8" s="49"/>
      <c r="M8" s="49"/>
    </row>
    <row r="9" spans="1:16" x14ac:dyDescent="0.25">
      <c r="B9" s="302" t="s">
        <v>120</v>
      </c>
      <c r="C9" s="156"/>
      <c r="D9" s="156"/>
      <c r="E9" s="156"/>
      <c r="F9" s="156"/>
      <c r="G9" s="156"/>
      <c r="H9" s="49"/>
      <c r="L9" s="49"/>
      <c r="M9" s="49"/>
    </row>
    <row r="10" spans="1:16" x14ac:dyDescent="0.25">
      <c r="B10" s="302" t="s">
        <v>121</v>
      </c>
      <c r="C10" s="156"/>
      <c r="D10" s="156"/>
      <c r="E10" s="156"/>
      <c r="F10" s="156"/>
      <c r="G10" s="156"/>
      <c r="H10" s="49"/>
      <c r="L10" s="49"/>
      <c r="M10" s="49"/>
    </row>
    <row r="11" spans="1:16" ht="15.75" customHeight="1" thickBot="1" x14ac:dyDescent="0.3">
      <c r="B11" s="304" t="s">
        <v>122</v>
      </c>
      <c r="C11" s="156"/>
      <c r="D11" s="156"/>
      <c r="E11" s="156"/>
      <c r="F11" s="156"/>
      <c r="G11" s="156"/>
      <c r="H11" s="49"/>
      <c r="L11" s="49"/>
      <c r="M11" s="49"/>
    </row>
    <row r="12" spans="1:16" x14ac:dyDescent="0.25">
      <c r="B12" s="305"/>
      <c r="C12" s="156"/>
      <c r="D12" s="156"/>
      <c r="E12" s="156"/>
      <c r="F12" s="156"/>
      <c r="G12" s="156"/>
      <c r="H12" s="49"/>
      <c r="L12" s="49"/>
      <c r="M12" s="49"/>
    </row>
    <row r="13" spans="1:16" ht="37.5" customHeight="1" x14ac:dyDescent="0.25">
      <c r="A13" s="60" t="s">
        <v>123</v>
      </c>
      <c r="B13" s="306" t="s">
        <v>116</v>
      </c>
      <c r="C13" s="307"/>
      <c r="D13" s="307"/>
      <c r="E13" s="307"/>
      <c r="F13" s="307"/>
      <c r="G13" s="308"/>
      <c r="H13" s="49"/>
      <c r="L13" s="49"/>
      <c r="M13" s="49"/>
    </row>
    <row r="14" spans="1:16" x14ac:dyDescent="0.25">
      <c r="A14" s="51" t="s">
        <v>124</v>
      </c>
      <c r="B14" s="161" t="s">
        <v>125</v>
      </c>
      <c r="C14" s="352" t="s">
        <v>2</v>
      </c>
      <c r="D14" s="156"/>
      <c r="E14" s="129"/>
      <c r="F14" s="129"/>
      <c r="G14" s="156"/>
      <c r="H14" s="49"/>
      <c r="L14" s="49"/>
      <c r="M14" s="49"/>
    </row>
    <row r="15" spans="1:16" x14ac:dyDescent="0.25">
      <c r="A15" s="51" t="s">
        <v>126</v>
      </c>
      <c r="B15" s="161" t="s">
        <v>127</v>
      </c>
      <c r="C15" s="352" t="s">
        <v>3</v>
      </c>
      <c r="D15" s="156"/>
      <c r="E15" s="129"/>
      <c r="F15" s="129"/>
      <c r="G15" s="156"/>
      <c r="H15" s="49"/>
      <c r="L15" s="49"/>
      <c r="M15" s="49"/>
    </row>
    <row r="16" spans="1:16" x14ac:dyDescent="0.25">
      <c r="A16" s="51" t="s">
        <v>128</v>
      </c>
      <c r="B16" s="161" t="s">
        <v>129</v>
      </c>
      <c r="C16" s="401" t="s">
        <v>114</v>
      </c>
      <c r="D16" s="156"/>
      <c r="E16" s="129"/>
      <c r="F16" s="129"/>
      <c r="G16" s="156"/>
      <c r="H16" s="49"/>
      <c r="L16" s="49"/>
      <c r="M16" s="49"/>
    </row>
    <row r="17" spans="1:13" x14ac:dyDescent="0.25">
      <c r="A17" s="51" t="s">
        <v>130</v>
      </c>
      <c r="B17" s="161" t="s">
        <v>131</v>
      </c>
      <c r="C17" s="402" t="s">
        <v>132</v>
      </c>
      <c r="D17" s="156"/>
      <c r="E17" s="129"/>
      <c r="F17" s="129"/>
      <c r="G17" s="156"/>
      <c r="H17" s="49"/>
      <c r="L17" s="49"/>
      <c r="M17" s="49"/>
    </row>
    <row r="18" spans="1:13" outlineLevel="1" x14ac:dyDescent="0.25">
      <c r="A18" s="51" t="s">
        <v>133</v>
      </c>
      <c r="B18" s="136" t="s">
        <v>134</v>
      </c>
      <c r="C18" s="156"/>
      <c r="D18" s="156"/>
      <c r="E18" s="129"/>
      <c r="F18" s="129"/>
      <c r="G18" s="156"/>
      <c r="H18" s="49"/>
      <c r="L18" s="49"/>
      <c r="M18" s="49"/>
    </row>
    <row r="19" spans="1:13" outlineLevel="1" x14ac:dyDescent="0.25">
      <c r="A19" s="51" t="s">
        <v>135</v>
      </c>
      <c r="B19" s="136" t="s">
        <v>136</v>
      </c>
      <c r="C19" s="156"/>
      <c r="D19" s="156"/>
      <c r="E19" s="129"/>
      <c r="F19" s="129"/>
      <c r="G19" s="156"/>
      <c r="H19" s="49"/>
      <c r="L19" s="49"/>
      <c r="M19" s="49"/>
    </row>
    <row r="20" spans="1:13" outlineLevel="1" x14ac:dyDescent="0.25">
      <c r="A20" s="51" t="s">
        <v>137</v>
      </c>
      <c r="B20" s="136"/>
      <c r="C20" s="156"/>
      <c r="D20" s="156"/>
      <c r="E20" s="129"/>
      <c r="F20" s="129"/>
      <c r="G20" s="156"/>
      <c r="H20" s="49"/>
      <c r="L20" s="49"/>
      <c r="M20" s="49"/>
    </row>
    <row r="21" spans="1:13" outlineLevel="1" x14ac:dyDescent="0.25">
      <c r="A21" s="51" t="s">
        <v>138</v>
      </c>
      <c r="B21" s="136"/>
      <c r="C21" s="156"/>
      <c r="D21" s="156"/>
      <c r="E21" s="129"/>
      <c r="F21" s="129"/>
      <c r="G21" s="156"/>
      <c r="H21" s="49"/>
      <c r="L21" s="49"/>
      <c r="M21" s="49"/>
    </row>
    <row r="22" spans="1:13" outlineLevel="1" x14ac:dyDescent="0.25">
      <c r="A22" s="51" t="s">
        <v>139</v>
      </c>
      <c r="B22" s="136"/>
      <c r="C22" s="156"/>
      <c r="D22" s="156"/>
      <c r="E22" s="129"/>
      <c r="F22" s="129"/>
      <c r="G22" s="156"/>
      <c r="H22" s="49"/>
      <c r="L22" s="49"/>
      <c r="M22" s="49"/>
    </row>
    <row r="23" spans="1:13" outlineLevel="1" x14ac:dyDescent="0.25">
      <c r="A23" s="51" t="s">
        <v>140</v>
      </c>
      <c r="B23" s="136"/>
      <c r="C23" s="156"/>
      <c r="D23" s="156"/>
      <c r="E23" s="129"/>
      <c r="F23" s="129"/>
      <c r="G23" s="156"/>
      <c r="H23" s="49"/>
      <c r="L23" s="49"/>
      <c r="M23" s="49"/>
    </row>
    <row r="24" spans="1:13" outlineLevel="1" x14ac:dyDescent="0.25">
      <c r="A24" s="51" t="s">
        <v>141</v>
      </c>
      <c r="B24" s="136"/>
      <c r="C24" s="156"/>
      <c r="D24" s="156"/>
      <c r="E24" s="129"/>
      <c r="F24" s="129"/>
      <c r="G24" s="156"/>
      <c r="H24" s="49"/>
      <c r="L24" s="49"/>
      <c r="M24" s="49"/>
    </row>
    <row r="25" spans="1:13" outlineLevel="1" x14ac:dyDescent="0.25">
      <c r="A25" s="51" t="s">
        <v>142</v>
      </c>
      <c r="B25" s="136"/>
      <c r="C25" s="156"/>
      <c r="D25" s="156"/>
      <c r="E25" s="129"/>
      <c r="F25" s="129"/>
      <c r="G25" s="156"/>
      <c r="H25" s="49"/>
      <c r="L25" s="49"/>
      <c r="M25" s="49"/>
    </row>
    <row r="26" spans="1:13" ht="18.75" customHeight="1" x14ac:dyDescent="0.25">
      <c r="A26" s="61"/>
      <c r="B26" s="306" t="s">
        <v>117</v>
      </c>
      <c r="C26" s="307"/>
      <c r="D26" s="307"/>
      <c r="E26" s="307"/>
      <c r="F26" s="307"/>
      <c r="G26" s="308"/>
      <c r="H26" s="49"/>
      <c r="L26" s="49"/>
      <c r="M26" s="49"/>
    </row>
    <row r="27" spans="1:13" x14ac:dyDescent="0.25">
      <c r="A27" s="51" t="s">
        <v>143</v>
      </c>
      <c r="B27" s="309" t="s">
        <v>144</v>
      </c>
      <c r="C27" s="402" t="s">
        <v>145</v>
      </c>
      <c r="D27" s="133"/>
      <c r="E27" s="133"/>
      <c r="F27" s="133"/>
      <c r="G27" s="156"/>
      <c r="H27" s="49"/>
      <c r="L27" s="49"/>
      <c r="M27" s="49"/>
    </row>
    <row r="28" spans="1:13" x14ac:dyDescent="0.25">
      <c r="A28" s="51" t="s">
        <v>146</v>
      </c>
      <c r="B28" s="310" t="s">
        <v>147</v>
      </c>
      <c r="C28" s="402" t="s">
        <v>145</v>
      </c>
      <c r="D28" s="133"/>
      <c r="E28" s="133"/>
      <c r="F28" s="133"/>
      <c r="G28" s="156"/>
      <c r="H28" s="49"/>
      <c r="L28" s="49"/>
      <c r="M28" s="51" t="s">
        <v>145</v>
      </c>
    </row>
    <row r="29" spans="1:13" x14ac:dyDescent="0.25">
      <c r="A29" s="51" t="s">
        <v>148</v>
      </c>
      <c r="B29" s="309" t="s">
        <v>149</v>
      </c>
      <c r="C29" s="402" t="s">
        <v>145</v>
      </c>
      <c r="D29" s="156"/>
      <c r="E29" s="133"/>
      <c r="F29" s="133"/>
      <c r="G29" s="156"/>
      <c r="H29" s="49"/>
      <c r="L29" s="49"/>
      <c r="M29" s="51" t="s">
        <v>150</v>
      </c>
    </row>
    <row r="30" spans="1:13" ht="30" customHeight="1" outlineLevel="1" x14ac:dyDescent="0.25">
      <c r="A30" s="51" t="s">
        <v>151</v>
      </c>
      <c r="B30" s="309" t="s">
        <v>152</v>
      </c>
      <c r="C30" s="124" t="s">
        <v>153</v>
      </c>
      <c r="D30" s="156"/>
      <c r="E30" s="133"/>
      <c r="F30" s="133"/>
      <c r="G30" s="156"/>
      <c r="H30" s="49"/>
      <c r="L30" s="49"/>
      <c r="M30" s="51" t="s">
        <v>154</v>
      </c>
    </row>
    <row r="31" spans="1:13" outlineLevel="1" x14ac:dyDescent="0.25">
      <c r="A31" s="51" t="s">
        <v>155</v>
      </c>
      <c r="B31" s="309"/>
      <c r="C31" s="156"/>
      <c r="D31" s="156"/>
      <c r="E31" s="133"/>
      <c r="F31" s="133"/>
      <c r="G31" s="156"/>
      <c r="H31" s="49"/>
      <c r="L31" s="49"/>
      <c r="M31" s="49"/>
    </row>
    <row r="32" spans="1:13" outlineLevel="1" x14ac:dyDescent="0.25">
      <c r="A32" s="51" t="s">
        <v>156</v>
      </c>
      <c r="B32" s="309"/>
      <c r="C32" s="156"/>
      <c r="D32" s="156"/>
      <c r="E32" s="133"/>
      <c r="F32" s="133"/>
      <c r="G32" s="156"/>
      <c r="H32" s="49"/>
      <c r="L32" s="49"/>
      <c r="M32" s="49"/>
    </row>
    <row r="33" spans="1:14" outlineLevel="1" x14ac:dyDescent="0.25">
      <c r="A33" s="51" t="s">
        <v>157</v>
      </c>
      <c r="B33" s="309"/>
      <c r="C33" s="156"/>
      <c r="D33" s="156"/>
      <c r="E33" s="133"/>
      <c r="F33" s="133"/>
      <c r="G33" s="156"/>
      <c r="H33" s="49"/>
      <c r="L33" s="49"/>
      <c r="M33" s="49"/>
    </row>
    <row r="34" spans="1:14" outlineLevel="1" x14ac:dyDescent="0.25">
      <c r="A34" s="51" t="s">
        <v>158</v>
      </c>
      <c r="B34" s="309"/>
      <c r="C34" s="156"/>
      <c r="D34" s="156"/>
      <c r="E34" s="133"/>
      <c r="F34" s="133"/>
      <c r="G34" s="156"/>
      <c r="H34" s="49"/>
      <c r="L34" s="49"/>
      <c r="M34" s="49"/>
    </row>
    <row r="35" spans="1:14" outlineLevel="1" x14ac:dyDescent="0.25">
      <c r="A35" s="51" t="s">
        <v>159</v>
      </c>
      <c r="B35" s="158"/>
      <c r="C35" s="156"/>
      <c r="D35" s="156"/>
      <c r="E35" s="133"/>
      <c r="F35" s="133"/>
      <c r="G35" s="156"/>
      <c r="H35" s="49"/>
      <c r="L35" s="49"/>
      <c r="M35" s="49"/>
    </row>
    <row r="36" spans="1:14" ht="18.75" customHeight="1" x14ac:dyDescent="0.25">
      <c r="A36" s="60"/>
      <c r="B36" s="306" t="s">
        <v>118</v>
      </c>
      <c r="C36" s="306"/>
      <c r="D36" s="307"/>
      <c r="E36" s="307"/>
      <c r="F36" s="307"/>
      <c r="G36" s="308"/>
      <c r="H36" s="49"/>
      <c r="L36" s="49"/>
      <c r="M36" s="49"/>
    </row>
    <row r="37" spans="1:14" ht="15" customHeight="1" x14ac:dyDescent="0.25">
      <c r="A37" s="67"/>
      <c r="B37" s="311" t="s">
        <v>160</v>
      </c>
      <c r="C37" s="312" t="s">
        <v>161</v>
      </c>
      <c r="D37" s="313"/>
      <c r="E37" s="313"/>
      <c r="F37" s="313"/>
      <c r="G37" s="314"/>
      <c r="H37" s="49"/>
      <c r="L37" s="49"/>
      <c r="M37" s="49"/>
    </row>
    <row r="38" spans="1:14" x14ac:dyDescent="0.25">
      <c r="A38" s="51" t="s">
        <v>162</v>
      </c>
      <c r="B38" s="133" t="s">
        <v>163</v>
      </c>
      <c r="C38" s="352">
        <v>18394.404396000002</v>
      </c>
      <c r="D38" s="156"/>
      <c r="E38" s="156"/>
      <c r="F38" s="133"/>
      <c r="G38" s="156"/>
      <c r="H38" s="49"/>
      <c r="L38" s="49"/>
      <c r="M38" s="49"/>
    </row>
    <row r="39" spans="1:14" x14ac:dyDescent="0.25">
      <c r="A39" s="51" t="s">
        <v>164</v>
      </c>
      <c r="B39" s="133" t="s">
        <v>165</v>
      </c>
      <c r="C39" s="352">
        <v>17452.945991000001</v>
      </c>
      <c r="D39" s="156"/>
      <c r="E39" s="156"/>
      <c r="F39" s="133"/>
      <c r="G39" s="156"/>
      <c r="H39" s="49"/>
      <c r="L39" s="49"/>
      <c r="M39" s="49"/>
      <c r="N39" s="78"/>
    </row>
    <row r="40" spans="1:14" outlineLevel="1" x14ac:dyDescent="0.25">
      <c r="A40" s="51" t="s">
        <v>166</v>
      </c>
      <c r="B40" s="315" t="s">
        <v>167</v>
      </c>
      <c r="C40" s="352">
        <v>17797.197547</v>
      </c>
      <c r="D40" s="156"/>
      <c r="E40" s="156"/>
      <c r="F40" s="133"/>
      <c r="G40" s="156"/>
      <c r="H40" s="49"/>
      <c r="L40" s="49"/>
      <c r="M40" s="49"/>
      <c r="N40" s="78"/>
    </row>
    <row r="41" spans="1:14" outlineLevel="1" x14ac:dyDescent="0.25">
      <c r="A41" s="51" t="s">
        <v>168</v>
      </c>
      <c r="B41" s="315" t="s">
        <v>169</v>
      </c>
      <c r="C41" s="352">
        <v>16267.475105</v>
      </c>
      <c r="D41" s="156"/>
      <c r="E41" s="156"/>
      <c r="F41" s="133"/>
      <c r="G41" s="156"/>
      <c r="H41" s="49"/>
      <c r="L41" s="49"/>
      <c r="M41" s="49"/>
      <c r="N41" s="78"/>
    </row>
    <row r="42" spans="1:14" outlineLevel="1" x14ac:dyDescent="0.25">
      <c r="A42" s="51" t="s">
        <v>170</v>
      </c>
      <c r="B42" s="315"/>
      <c r="C42" s="127"/>
      <c r="D42" s="156"/>
      <c r="E42" s="156"/>
      <c r="F42" s="133"/>
      <c r="G42" s="156"/>
      <c r="H42" s="49"/>
      <c r="L42" s="49"/>
      <c r="M42" s="49"/>
      <c r="N42" s="78"/>
    </row>
    <row r="43" spans="1:14" outlineLevel="1" x14ac:dyDescent="0.25">
      <c r="A43" s="78" t="s">
        <v>171</v>
      </c>
      <c r="B43" s="133"/>
      <c r="C43" s="156"/>
      <c r="D43" s="156"/>
      <c r="E43" s="156"/>
      <c r="F43" s="133"/>
      <c r="G43" s="156"/>
      <c r="H43" s="49"/>
      <c r="L43" s="49"/>
      <c r="M43" s="49"/>
      <c r="N43" s="78"/>
    </row>
    <row r="44" spans="1:14" ht="15" customHeight="1" x14ac:dyDescent="0.25">
      <c r="A44" s="67"/>
      <c r="B44" s="312" t="s">
        <v>172</v>
      </c>
      <c r="C44" s="312" t="s">
        <v>173</v>
      </c>
      <c r="D44" s="312" t="s">
        <v>174</v>
      </c>
      <c r="E44" s="312"/>
      <c r="F44" s="312" t="s">
        <v>175</v>
      </c>
      <c r="G44" s="312" t="s">
        <v>176</v>
      </c>
      <c r="I44" s="49"/>
      <c r="J44" s="49"/>
      <c r="K44" s="78"/>
      <c r="L44" s="78"/>
      <c r="M44" s="78"/>
      <c r="N44" s="78"/>
    </row>
    <row r="45" spans="1:14" x14ac:dyDescent="0.25">
      <c r="A45" s="51" t="s">
        <v>177</v>
      </c>
      <c r="B45" s="133" t="s">
        <v>178</v>
      </c>
      <c r="C45" s="403">
        <v>3.8559624624234588E-2</v>
      </c>
      <c r="D45" s="404">
        <v>1.53830395818819E-2</v>
      </c>
      <c r="E45" s="137"/>
      <c r="F45" s="288" t="s">
        <v>179</v>
      </c>
      <c r="G45" s="402" t="s">
        <v>1900</v>
      </c>
      <c r="H45" s="49"/>
      <c r="L45" s="49"/>
      <c r="M45" s="49"/>
      <c r="N45" s="78"/>
    </row>
    <row r="46" spans="1:14" outlineLevel="1" x14ac:dyDescent="0.25">
      <c r="A46" s="51" t="s">
        <v>181</v>
      </c>
      <c r="B46" s="136" t="s">
        <v>182</v>
      </c>
      <c r="C46" s="137"/>
      <c r="D46" s="137"/>
      <c r="E46" s="137"/>
      <c r="F46" s="137"/>
      <c r="G46" s="316"/>
      <c r="H46" s="49"/>
      <c r="L46" s="49"/>
      <c r="M46" s="49"/>
      <c r="N46" s="78"/>
    </row>
    <row r="47" spans="1:14" outlineLevel="1" x14ac:dyDescent="0.25">
      <c r="A47" s="51" t="s">
        <v>183</v>
      </c>
      <c r="B47" s="136" t="s">
        <v>184</v>
      </c>
      <c r="C47" s="137"/>
      <c r="D47" s="137"/>
      <c r="E47" s="137"/>
      <c r="F47" s="137"/>
      <c r="G47" s="316"/>
      <c r="H47" s="49"/>
      <c r="L47" s="49"/>
      <c r="M47" s="49"/>
      <c r="N47" s="78"/>
    </row>
    <row r="48" spans="1:14" outlineLevel="1" x14ac:dyDescent="0.25">
      <c r="A48" s="51" t="s">
        <v>185</v>
      </c>
      <c r="B48" s="136"/>
      <c r="C48" s="316"/>
      <c r="D48" s="316"/>
      <c r="E48" s="316"/>
      <c r="F48" s="316"/>
      <c r="G48" s="316"/>
      <c r="H48" s="49"/>
      <c r="L48" s="49"/>
      <c r="M48" s="49"/>
      <c r="N48" s="78"/>
    </row>
    <row r="49" spans="1:14" outlineLevel="1" x14ac:dyDescent="0.25">
      <c r="A49" s="51" t="s">
        <v>186</v>
      </c>
      <c r="B49" s="136"/>
      <c r="C49" s="316"/>
      <c r="D49" s="316"/>
      <c r="E49" s="316"/>
      <c r="F49" s="316"/>
      <c r="G49" s="316"/>
      <c r="H49" s="49"/>
      <c r="L49" s="49"/>
      <c r="M49" s="49"/>
      <c r="N49" s="78"/>
    </row>
    <row r="50" spans="1:14" outlineLevel="1" x14ac:dyDescent="0.25">
      <c r="A50" s="51" t="s">
        <v>187</v>
      </c>
      <c r="B50" s="136"/>
      <c r="C50" s="316"/>
      <c r="D50" s="316"/>
      <c r="E50" s="316"/>
      <c r="F50" s="316"/>
      <c r="G50" s="316"/>
      <c r="H50" s="49"/>
      <c r="L50" s="49"/>
      <c r="M50" s="49"/>
      <c r="N50" s="78"/>
    </row>
    <row r="51" spans="1:14" outlineLevel="1" x14ac:dyDescent="0.25">
      <c r="A51" s="51" t="s">
        <v>188</v>
      </c>
      <c r="B51" s="136"/>
      <c r="C51" s="316"/>
      <c r="D51" s="316"/>
      <c r="E51" s="316"/>
      <c r="F51" s="316"/>
      <c r="G51" s="316"/>
      <c r="H51" s="49"/>
      <c r="L51" s="49"/>
      <c r="M51" s="49"/>
      <c r="N51" s="78"/>
    </row>
    <row r="52" spans="1:14" ht="15" customHeight="1" x14ac:dyDescent="0.25">
      <c r="A52" s="67"/>
      <c r="B52" s="311" t="s">
        <v>189</v>
      </c>
      <c r="C52" s="312" t="s">
        <v>161</v>
      </c>
      <c r="D52" s="312"/>
      <c r="E52" s="313"/>
      <c r="F52" s="314" t="s">
        <v>190</v>
      </c>
      <c r="G52" s="314"/>
      <c r="H52" s="49"/>
      <c r="L52" s="49"/>
      <c r="M52" s="49"/>
      <c r="N52" s="78"/>
    </row>
    <row r="53" spans="1:14" x14ac:dyDescent="0.25">
      <c r="A53" s="51" t="s">
        <v>191</v>
      </c>
      <c r="B53" s="133" t="s">
        <v>192</v>
      </c>
      <c r="C53" s="352">
        <v>17348.904396999998</v>
      </c>
      <c r="D53" s="405"/>
      <c r="E53" s="406"/>
      <c r="F53" s="407">
        <f>IF($C$58=0,"",IF(C53="[for completion]","",C53/$C$58))</f>
        <v>0.94316206290590665</v>
      </c>
      <c r="G53" s="290"/>
      <c r="H53" s="49"/>
      <c r="L53" s="49"/>
      <c r="M53" s="49"/>
      <c r="N53" s="78"/>
    </row>
    <row r="54" spans="1:14" x14ac:dyDescent="0.25">
      <c r="A54" s="51" t="s">
        <v>193</v>
      </c>
      <c r="B54" s="133" t="s">
        <v>194</v>
      </c>
      <c r="C54" s="352" t="s">
        <v>179</v>
      </c>
      <c r="D54" s="405"/>
      <c r="E54" s="406"/>
      <c r="F54" s="407" t="str">
        <f>IF($C$58=0,"",IF(C54="[for completion]","",C54/$C$58))</f>
        <v/>
      </c>
      <c r="G54" s="290"/>
      <c r="H54" s="49"/>
      <c r="L54" s="49"/>
      <c r="M54" s="49"/>
      <c r="N54" s="78"/>
    </row>
    <row r="55" spans="1:14" x14ac:dyDescent="0.25">
      <c r="A55" s="51" t="s">
        <v>195</v>
      </c>
      <c r="B55" s="133" t="s">
        <v>196</v>
      </c>
      <c r="C55" s="352" t="s">
        <v>179</v>
      </c>
      <c r="D55" s="405"/>
      <c r="E55" s="406"/>
      <c r="F55" s="407" t="str">
        <f>IF($C$58=0,"",IF(C55="[for completion]","",C55/$C$58))</f>
        <v/>
      </c>
      <c r="G55" s="290"/>
      <c r="H55" s="49"/>
      <c r="L55" s="49"/>
      <c r="M55" s="49"/>
      <c r="N55" s="78"/>
    </row>
    <row r="56" spans="1:14" x14ac:dyDescent="0.25">
      <c r="A56" s="51" t="s">
        <v>197</v>
      </c>
      <c r="B56" s="133" t="s">
        <v>198</v>
      </c>
      <c r="C56" s="352">
        <v>1045.5</v>
      </c>
      <c r="D56" s="405"/>
      <c r="E56" s="406"/>
      <c r="F56" s="407">
        <f>IF($C$58=0,"",IF(C56="[for completion]","",C56/$C$58))</f>
        <v>5.6837937094093349E-2</v>
      </c>
      <c r="G56" s="290"/>
      <c r="H56" s="49"/>
      <c r="L56" s="49"/>
      <c r="M56" s="49"/>
      <c r="N56" s="78"/>
    </row>
    <row r="57" spans="1:14" x14ac:dyDescent="0.25">
      <c r="A57" s="51" t="s">
        <v>199</v>
      </c>
      <c r="B57" s="124" t="s">
        <v>200</v>
      </c>
      <c r="C57" s="352" t="s">
        <v>179</v>
      </c>
      <c r="D57" s="405"/>
      <c r="E57" s="406"/>
      <c r="F57" s="407" t="str">
        <f>IF($C$58=0,"",IF(C57="[for completion]","",C57/$C$58))</f>
        <v/>
      </c>
      <c r="G57" s="290"/>
      <c r="H57" s="49"/>
      <c r="L57" s="49"/>
      <c r="M57" s="49"/>
      <c r="N57" s="78"/>
    </row>
    <row r="58" spans="1:14" x14ac:dyDescent="0.25">
      <c r="A58" s="51" t="s">
        <v>201</v>
      </c>
      <c r="B58" s="317" t="s">
        <v>202</v>
      </c>
      <c r="C58" s="408">
        <f>SUM(C53:C57)</f>
        <v>18394.404396999998</v>
      </c>
      <c r="D58" s="406"/>
      <c r="E58" s="406"/>
      <c r="F58" s="409">
        <f>SUM(F53:F57)</f>
        <v>1</v>
      </c>
      <c r="G58" s="290"/>
      <c r="H58" s="49"/>
      <c r="L58" s="49"/>
      <c r="M58" s="49"/>
      <c r="N58" s="78"/>
    </row>
    <row r="59" spans="1:14" outlineLevel="1" x14ac:dyDescent="0.25">
      <c r="A59" s="51" t="s">
        <v>203</v>
      </c>
      <c r="B59" s="135" t="s">
        <v>204</v>
      </c>
      <c r="C59" s="127"/>
      <c r="D59" s="156"/>
      <c r="E59" s="132"/>
      <c r="F59" s="128">
        <f t="shared" ref="F59:F64" si="0">IF($C$58=0,"",IF(C59="[for completion]","",C59/$C$58))</f>
        <v>0</v>
      </c>
      <c r="G59" s="290"/>
      <c r="H59" s="49"/>
      <c r="L59" s="49"/>
      <c r="M59" s="49"/>
      <c r="N59" s="78"/>
    </row>
    <row r="60" spans="1:14" outlineLevel="1" x14ac:dyDescent="0.25">
      <c r="A60" s="51" t="s">
        <v>205</v>
      </c>
      <c r="B60" s="135" t="s">
        <v>204</v>
      </c>
      <c r="C60" s="127"/>
      <c r="D60" s="156"/>
      <c r="E60" s="132"/>
      <c r="F60" s="128">
        <f t="shared" si="0"/>
        <v>0</v>
      </c>
      <c r="G60" s="290"/>
      <c r="H60" s="49"/>
      <c r="L60" s="49"/>
      <c r="M60" s="49"/>
      <c r="N60" s="78"/>
    </row>
    <row r="61" spans="1:14" outlineLevel="1" x14ac:dyDescent="0.25">
      <c r="A61" s="51" t="s">
        <v>206</v>
      </c>
      <c r="B61" s="135" t="s">
        <v>204</v>
      </c>
      <c r="C61" s="127"/>
      <c r="D61" s="156"/>
      <c r="E61" s="132"/>
      <c r="F61" s="128">
        <f t="shared" si="0"/>
        <v>0</v>
      </c>
      <c r="G61" s="290"/>
      <c r="H61" s="49"/>
      <c r="L61" s="49"/>
      <c r="M61" s="49"/>
      <c r="N61" s="78"/>
    </row>
    <row r="62" spans="1:14" outlineLevel="1" x14ac:dyDescent="0.25">
      <c r="A62" s="51" t="s">
        <v>207</v>
      </c>
      <c r="B62" s="135" t="s">
        <v>204</v>
      </c>
      <c r="C62" s="127"/>
      <c r="D62" s="156"/>
      <c r="E62" s="132"/>
      <c r="F62" s="128">
        <f t="shared" si="0"/>
        <v>0</v>
      </c>
      <c r="G62" s="290"/>
      <c r="H62" s="49"/>
      <c r="L62" s="49"/>
      <c r="M62" s="49"/>
      <c r="N62" s="78"/>
    </row>
    <row r="63" spans="1:14" outlineLevel="1" x14ac:dyDescent="0.25">
      <c r="A63" s="51" t="s">
        <v>208</v>
      </c>
      <c r="B63" s="135" t="s">
        <v>204</v>
      </c>
      <c r="C63" s="127"/>
      <c r="D63" s="156"/>
      <c r="E63" s="132"/>
      <c r="F63" s="128">
        <f t="shared" si="0"/>
        <v>0</v>
      </c>
      <c r="G63" s="290"/>
      <c r="H63" s="49"/>
      <c r="L63" s="49"/>
      <c r="M63" s="49"/>
      <c r="N63" s="78"/>
    </row>
    <row r="64" spans="1:14" outlineLevel="1" x14ac:dyDescent="0.25">
      <c r="A64" s="51" t="s">
        <v>209</v>
      </c>
      <c r="B64" s="135" t="s">
        <v>204</v>
      </c>
      <c r="C64" s="134"/>
      <c r="D64" s="319"/>
      <c r="E64" s="319"/>
      <c r="F64" s="128">
        <f t="shared" si="0"/>
        <v>0</v>
      </c>
      <c r="G64" s="320"/>
      <c r="H64" s="49"/>
      <c r="L64" s="49"/>
      <c r="M64" s="49"/>
      <c r="N64" s="78"/>
    </row>
    <row r="65" spans="1:14" ht="15" customHeight="1" x14ac:dyDescent="0.25">
      <c r="A65" s="67"/>
      <c r="B65" s="311" t="s">
        <v>210</v>
      </c>
      <c r="C65" s="321" t="s">
        <v>211</v>
      </c>
      <c r="D65" s="321" t="s">
        <v>212</v>
      </c>
      <c r="E65" s="313"/>
      <c r="F65" s="314" t="s">
        <v>213</v>
      </c>
      <c r="G65" s="322" t="s">
        <v>214</v>
      </c>
      <c r="H65" s="49"/>
      <c r="L65" s="49"/>
      <c r="M65" s="49"/>
      <c r="N65" s="78"/>
    </row>
    <row r="66" spans="1:14" x14ac:dyDescent="0.25">
      <c r="A66" s="51" t="s">
        <v>215</v>
      </c>
      <c r="B66" s="133" t="s">
        <v>216</v>
      </c>
      <c r="C66" s="352">
        <v>4.4000000000000004</v>
      </c>
      <c r="D66" s="410" t="s">
        <v>1900</v>
      </c>
      <c r="E66" s="411"/>
      <c r="F66" s="412"/>
      <c r="G66" s="323"/>
      <c r="H66" s="49"/>
      <c r="L66" s="49"/>
      <c r="M66" s="49"/>
      <c r="N66" s="78"/>
    </row>
    <row r="67" spans="1:14" x14ac:dyDescent="0.25">
      <c r="B67" s="133"/>
      <c r="C67" s="405"/>
      <c r="D67" s="405"/>
      <c r="E67" s="411"/>
      <c r="F67" s="412"/>
      <c r="G67" s="323"/>
      <c r="H67" s="49"/>
      <c r="L67" s="49"/>
      <c r="M67" s="49"/>
      <c r="N67" s="78"/>
    </row>
    <row r="68" spans="1:14" x14ac:dyDescent="0.25">
      <c r="B68" s="133" t="s">
        <v>217</v>
      </c>
      <c r="C68" s="411"/>
      <c r="D68" s="411"/>
      <c r="E68" s="411"/>
      <c r="F68" s="413"/>
      <c r="G68" s="323"/>
      <c r="H68" s="49"/>
      <c r="L68" s="49"/>
      <c r="M68" s="49"/>
      <c r="N68" s="78"/>
    </row>
    <row r="69" spans="1:14" x14ac:dyDescent="0.25">
      <c r="B69" s="133" t="s">
        <v>218</v>
      </c>
      <c r="C69" s="405"/>
      <c r="D69" s="405"/>
      <c r="E69" s="411"/>
      <c r="F69" s="413"/>
      <c r="G69" s="323"/>
      <c r="H69" s="49"/>
      <c r="L69" s="49"/>
      <c r="M69" s="49"/>
      <c r="N69" s="78"/>
    </row>
    <row r="70" spans="1:14" x14ac:dyDescent="0.25">
      <c r="A70" s="51" t="s">
        <v>219</v>
      </c>
      <c r="B70" s="148" t="s">
        <v>220</v>
      </c>
      <c r="C70" s="352">
        <f>SUM(C79:C80)</f>
        <v>2071.831146</v>
      </c>
      <c r="D70" s="410" t="s">
        <v>1900</v>
      </c>
      <c r="E70" s="414"/>
      <c r="F70" s="407">
        <f t="shared" ref="F70:F76" si="1">IF($C$77=0,"",IF(C70="[for completion]","",C70/$C$77))</f>
        <v>0.11263377173824314</v>
      </c>
      <c r="G70" s="128" t="str">
        <f t="shared" ref="G70:G76" si="2">IF($D$77=0,"",IF(D70="[Mark as ND1 if not relevant]","",D70/$D$77))</f>
        <v/>
      </c>
      <c r="H70" s="49"/>
      <c r="L70" s="49"/>
      <c r="M70" s="49"/>
      <c r="N70" s="78"/>
    </row>
    <row r="71" spans="1:14" x14ac:dyDescent="0.25">
      <c r="A71" s="51" t="s">
        <v>221</v>
      </c>
      <c r="B71" s="148" t="s">
        <v>222</v>
      </c>
      <c r="C71" s="352">
        <f>SUM(C81:C82)</f>
        <v>1971.3384980000001</v>
      </c>
      <c r="D71" s="410" t="s">
        <v>1900</v>
      </c>
      <c r="E71" s="414"/>
      <c r="F71" s="407">
        <f t="shared" si="1"/>
        <v>0.10717055336832121</v>
      </c>
      <c r="G71" s="128" t="str">
        <f t="shared" si="2"/>
        <v/>
      </c>
      <c r="H71" s="49"/>
      <c r="L71" s="49"/>
      <c r="M71" s="49"/>
      <c r="N71" s="78"/>
    </row>
    <row r="72" spans="1:14" x14ac:dyDescent="0.25">
      <c r="A72" s="51" t="s">
        <v>223</v>
      </c>
      <c r="B72" s="148" t="s">
        <v>224</v>
      </c>
      <c r="C72" s="352">
        <v>2635.4462149999999</v>
      </c>
      <c r="D72" s="410" t="s">
        <v>1900</v>
      </c>
      <c r="E72" s="414"/>
      <c r="F72" s="407">
        <f t="shared" si="1"/>
        <v>0.14327434355923466</v>
      </c>
      <c r="G72" s="128" t="str">
        <f t="shared" si="2"/>
        <v/>
      </c>
      <c r="H72" s="49"/>
      <c r="L72" s="49"/>
      <c r="M72" s="49"/>
      <c r="N72" s="78"/>
    </row>
    <row r="73" spans="1:14" x14ac:dyDescent="0.25">
      <c r="A73" s="51" t="s">
        <v>225</v>
      </c>
      <c r="B73" s="148" t="s">
        <v>226</v>
      </c>
      <c r="C73" s="352">
        <v>2612.3953150000002</v>
      </c>
      <c r="D73" s="410" t="s">
        <v>1900</v>
      </c>
      <c r="E73" s="414"/>
      <c r="F73" s="407">
        <f t="shared" si="1"/>
        <v>0.14202119616159387</v>
      </c>
      <c r="G73" s="128" t="str">
        <f t="shared" si="2"/>
        <v/>
      </c>
      <c r="H73" s="49"/>
      <c r="L73" s="49"/>
      <c r="M73" s="49"/>
      <c r="N73" s="78"/>
    </row>
    <row r="74" spans="1:14" x14ac:dyDescent="0.25">
      <c r="A74" s="51" t="s">
        <v>227</v>
      </c>
      <c r="B74" s="148" t="s">
        <v>228</v>
      </c>
      <c r="C74" s="352">
        <v>2625.5261209999999</v>
      </c>
      <c r="D74" s="410" t="s">
        <v>1900</v>
      </c>
      <c r="E74" s="414"/>
      <c r="F74" s="407">
        <f t="shared" si="1"/>
        <v>0.14273504400995665</v>
      </c>
      <c r="G74" s="128" t="str">
        <f t="shared" si="2"/>
        <v/>
      </c>
      <c r="H74" s="49"/>
      <c r="L74" s="49"/>
      <c r="M74" s="49"/>
      <c r="N74" s="78"/>
    </row>
    <row r="75" spans="1:14" x14ac:dyDescent="0.25">
      <c r="A75" s="51" t="s">
        <v>229</v>
      </c>
      <c r="B75" s="148" t="s">
        <v>230</v>
      </c>
      <c r="C75" s="352">
        <v>6038.3942479999996</v>
      </c>
      <c r="D75" s="410" t="s">
        <v>1900</v>
      </c>
      <c r="E75" s="414"/>
      <c r="F75" s="407">
        <f t="shared" si="1"/>
        <v>0.32827343131115971</v>
      </c>
      <c r="G75" s="128" t="str">
        <f t="shared" si="2"/>
        <v/>
      </c>
      <c r="H75" s="49"/>
      <c r="L75" s="49"/>
      <c r="M75" s="49"/>
      <c r="N75" s="78"/>
    </row>
    <row r="76" spans="1:14" x14ac:dyDescent="0.25">
      <c r="A76" s="51" t="s">
        <v>231</v>
      </c>
      <c r="B76" s="148" t="s">
        <v>232</v>
      </c>
      <c r="C76" s="352">
        <v>439.47285299999999</v>
      </c>
      <c r="D76" s="410" t="s">
        <v>1900</v>
      </c>
      <c r="E76" s="414"/>
      <c r="F76" s="407">
        <f t="shared" si="1"/>
        <v>2.3891659851490853E-2</v>
      </c>
      <c r="G76" s="128" t="str">
        <f t="shared" si="2"/>
        <v/>
      </c>
      <c r="H76" s="49"/>
      <c r="L76" s="49"/>
      <c r="M76" s="49"/>
      <c r="N76" s="78"/>
    </row>
    <row r="77" spans="1:14" x14ac:dyDescent="0.25">
      <c r="A77" s="51" t="s">
        <v>233</v>
      </c>
      <c r="B77" s="324" t="s">
        <v>202</v>
      </c>
      <c r="C77" s="408">
        <f>SUM(C70:C76)</f>
        <v>18394.404395999998</v>
      </c>
      <c r="D77" s="408">
        <f>SUM(D70:D76)</f>
        <v>0</v>
      </c>
      <c r="E77" s="415"/>
      <c r="F77" s="409">
        <f>SUM(F70:F76)</f>
        <v>1</v>
      </c>
      <c r="G77" s="318">
        <f>SUM(G70:G76)</f>
        <v>0</v>
      </c>
      <c r="H77" s="49"/>
      <c r="L77" s="49"/>
      <c r="M77" s="49"/>
      <c r="N77" s="78"/>
    </row>
    <row r="78" spans="1:14" outlineLevel="1" x14ac:dyDescent="0.25">
      <c r="A78" s="51" t="s">
        <v>234</v>
      </c>
      <c r="B78" s="325" t="s">
        <v>235</v>
      </c>
      <c r="C78" s="408"/>
      <c r="D78" s="408"/>
      <c r="E78" s="415"/>
      <c r="F78" s="407">
        <f>IF($C$77=0,"",IF(C78="[for completion]","",C78/$C$77))</f>
        <v>0</v>
      </c>
      <c r="G78" s="128" t="str">
        <f>IF($D$77=0,"",IF(D78="[for completion]","",D78/$D$77))</f>
        <v/>
      </c>
      <c r="H78" s="49"/>
      <c r="L78" s="49"/>
      <c r="M78" s="49"/>
      <c r="N78" s="78"/>
    </row>
    <row r="79" spans="1:14" outlineLevel="1" x14ac:dyDescent="0.25">
      <c r="A79" s="51" t="s">
        <v>236</v>
      </c>
      <c r="B79" s="325" t="s">
        <v>237</v>
      </c>
      <c r="C79" s="352">
        <v>1079.598209</v>
      </c>
      <c r="D79" s="410" t="s">
        <v>1900</v>
      </c>
      <c r="E79" s="415"/>
      <c r="F79" s="407">
        <f>IF($C$77=0,"",IF(C79="[for completion]","",C79/$C$77))</f>
        <v>5.8691664364776429E-2</v>
      </c>
      <c r="G79" s="128" t="str">
        <f>IF($D$77=0,"",IF(D79="[for completion]","",D79/$D$77))</f>
        <v/>
      </c>
      <c r="H79" s="49"/>
      <c r="L79" s="49"/>
      <c r="M79" s="49"/>
      <c r="N79" s="78"/>
    </row>
    <row r="80" spans="1:14" outlineLevel="1" x14ac:dyDescent="0.25">
      <c r="A80" s="51" t="s">
        <v>238</v>
      </c>
      <c r="B80" s="325" t="s">
        <v>239</v>
      </c>
      <c r="C80" s="352">
        <v>992.23293699999999</v>
      </c>
      <c r="D80" s="410" t="s">
        <v>1900</v>
      </c>
      <c r="E80" s="415"/>
      <c r="F80" s="407">
        <f>IF($C$77=0,"",IF(C80="[for completion]","",C80/$C$77))</f>
        <v>5.3942107373466712E-2</v>
      </c>
      <c r="G80" s="128" t="str">
        <f>IF($D$77=0,"",IF(D80="[for completion]","",D80/$D$77))</f>
        <v/>
      </c>
      <c r="H80" s="49"/>
      <c r="L80" s="49"/>
      <c r="M80" s="49"/>
      <c r="N80" s="78"/>
    </row>
    <row r="81" spans="1:14" outlineLevel="1" x14ac:dyDescent="0.25">
      <c r="A81" s="51" t="s">
        <v>240</v>
      </c>
      <c r="B81" s="325" t="s">
        <v>241</v>
      </c>
      <c r="C81" s="352">
        <v>1357.2960439999999</v>
      </c>
      <c r="D81" s="410" t="s">
        <v>1900</v>
      </c>
      <c r="E81" s="415"/>
      <c r="F81" s="407">
        <f>IF($C$77=0,"",IF(C81="[for completion]","",C81/$C$77))</f>
        <v>7.3788529097204916E-2</v>
      </c>
      <c r="G81" s="128" t="str">
        <f>IF($D$77=0,"",IF(D81="[for completion]","",D81/$D$77))</f>
        <v/>
      </c>
      <c r="H81" s="49"/>
      <c r="L81" s="49"/>
      <c r="M81" s="49"/>
      <c r="N81" s="78"/>
    </row>
    <row r="82" spans="1:14" outlineLevel="1" x14ac:dyDescent="0.25">
      <c r="A82" s="51" t="s">
        <v>242</v>
      </c>
      <c r="B82" s="325" t="s">
        <v>243</v>
      </c>
      <c r="C82" s="352">
        <v>614.04245400000002</v>
      </c>
      <c r="D82" s="410" t="s">
        <v>1900</v>
      </c>
      <c r="E82" s="415"/>
      <c r="F82" s="407">
        <f>IF($C$77=0,"",IF(C82="[for completion]","",C82/$C$77))</f>
        <v>3.3382024271116285E-2</v>
      </c>
      <c r="G82" s="128" t="str">
        <f>IF($D$77=0,"",IF(D82="[for completion]","",D82/$D$77))</f>
        <v/>
      </c>
      <c r="H82" s="49"/>
      <c r="L82" s="49"/>
      <c r="M82" s="49"/>
      <c r="N82" s="78"/>
    </row>
    <row r="83" spans="1:14" outlineLevel="1" x14ac:dyDescent="0.25">
      <c r="A83" s="51" t="s">
        <v>244</v>
      </c>
      <c r="B83" s="325"/>
      <c r="C83" s="132"/>
      <c r="D83" s="132"/>
      <c r="E83" s="133"/>
      <c r="F83" s="290"/>
      <c r="G83" s="290"/>
      <c r="H83" s="49"/>
      <c r="L83" s="49"/>
      <c r="M83" s="49"/>
      <c r="N83" s="78"/>
    </row>
    <row r="84" spans="1:14" outlineLevel="1" x14ac:dyDescent="0.25">
      <c r="A84" s="51" t="s">
        <v>245</v>
      </c>
      <c r="B84" s="325"/>
      <c r="C84" s="132"/>
      <c r="D84" s="132"/>
      <c r="E84" s="133"/>
      <c r="F84" s="290"/>
      <c r="G84" s="290"/>
      <c r="H84" s="49"/>
      <c r="L84" s="49"/>
      <c r="M84" s="49"/>
      <c r="N84" s="78"/>
    </row>
    <row r="85" spans="1:14" outlineLevel="1" x14ac:dyDescent="0.25">
      <c r="A85" s="51" t="s">
        <v>246</v>
      </c>
      <c r="B85" s="325"/>
      <c r="C85" s="132"/>
      <c r="D85" s="132"/>
      <c r="E85" s="133"/>
      <c r="F85" s="290"/>
      <c r="G85" s="290"/>
      <c r="H85" s="49"/>
      <c r="L85" s="49"/>
      <c r="M85" s="49"/>
      <c r="N85" s="78"/>
    </row>
    <row r="86" spans="1:14" outlineLevel="1" x14ac:dyDescent="0.25">
      <c r="A86" s="51" t="s">
        <v>247</v>
      </c>
      <c r="B86" s="324"/>
      <c r="C86" s="132"/>
      <c r="D86" s="132"/>
      <c r="E86" s="133"/>
      <c r="F86" s="290">
        <f>IF($C$77=0,"",IF(C86="[for completion]","",C86/$C$77))</f>
        <v>0</v>
      </c>
      <c r="G86" s="290" t="str">
        <f>IF($D$77=0,"",IF(D86="[for completion]","",D86/$D$77))</f>
        <v/>
      </c>
      <c r="H86" s="49"/>
      <c r="L86" s="49"/>
      <c r="M86" s="49"/>
      <c r="N86" s="78"/>
    </row>
    <row r="87" spans="1:14" outlineLevel="1" x14ac:dyDescent="0.25">
      <c r="A87" s="51" t="s">
        <v>248</v>
      </c>
      <c r="B87" s="325"/>
      <c r="C87" s="132"/>
      <c r="D87" s="132"/>
      <c r="E87" s="133"/>
      <c r="F87" s="290">
        <f>IF($C$77=0,"",IF(C87="[for completion]","",C87/$C$77))</f>
        <v>0</v>
      </c>
      <c r="G87" s="290" t="str">
        <f>IF($D$77=0,"",IF(D87="[for completion]","",D87/$D$77))</f>
        <v/>
      </c>
      <c r="H87" s="49"/>
      <c r="L87" s="49"/>
      <c r="M87" s="49"/>
      <c r="N87" s="78"/>
    </row>
    <row r="88" spans="1:14" ht="15" customHeight="1" x14ac:dyDescent="0.25">
      <c r="A88" s="67"/>
      <c r="B88" s="311" t="s">
        <v>249</v>
      </c>
      <c r="C88" s="321" t="s">
        <v>250</v>
      </c>
      <c r="D88" s="321" t="s">
        <v>251</v>
      </c>
      <c r="E88" s="313"/>
      <c r="F88" s="314" t="s">
        <v>252</v>
      </c>
      <c r="G88" s="312" t="s">
        <v>253</v>
      </c>
      <c r="H88" s="49"/>
      <c r="L88" s="49"/>
      <c r="M88" s="49"/>
      <c r="N88" s="78"/>
    </row>
    <row r="89" spans="1:14" x14ac:dyDescent="0.25">
      <c r="A89" s="51" t="s">
        <v>254</v>
      </c>
      <c r="B89" s="133" t="s">
        <v>255</v>
      </c>
      <c r="C89" s="352">
        <v>5.8</v>
      </c>
      <c r="D89" s="410" t="s">
        <v>1900</v>
      </c>
      <c r="E89" s="411"/>
      <c r="F89" s="416"/>
      <c r="G89" s="326"/>
      <c r="H89" s="49"/>
      <c r="L89" s="49"/>
      <c r="M89" s="49"/>
      <c r="N89" s="78"/>
    </row>
    <row r="90" spans="1:14" x14ac:dyDescent="0.25">
      <c r="B90" s="133"/>
      <c r="C90" s="410"/>
      <c r="D90" s="410"/>
      <c r="E90" s="411"/>
      <c r="F90" s="416"/>
      <c r="G90" s="326"/>
      <c r="H90" s="49"/>
      <c r="L90" s="49"/>
      <c r="M90" s="49"/>
      <c r="N90" s="78"/>
    </row>
    <row r="91" spans="1:14" x14ac:dyDescent="0.25">
      <c r="B91" s="133" t="s">
        <v>256</v>
      </c>
      <c r="C91" s="417"/>
      <c r="D91" s="417"/>
      <c r="E91" s="411"/>
      <c r="F91" s="418"/>
      <c r="G91" s="326"/>
      <c r="H91" s="49"/>
      <c r="L91" s="49"/>
      <c r="M91" s="49"/>
      <c r="N91" s="78"/>
    </row>
    <row r="92" spans="1:14" x14ac:dyDescent="0.25">
      <c r="A92" s="51" t="s">
        <v>257</v>
      </c>
      <c r="B92" s="133" t="s">
        <v>218</v>
      </c>
      <c r="C92" s="410"/>
      <c r="D92" s="410"/>
      <c r="E92" s="411"/>
      <c r="F92" s="418"/>
      <c r="G92" s="326"/>
      <c r="H92" s="49"/>
      <c r="L92" s="49"/>
      <c r="M92" s="49"/>
      <c r="N92" s="78"/>
    </row>
    <row r="93" spans="1:14" x14ac:dyDescent="0.25">
      <c r="A93" s="51" t="s">
        <v>258</v>
      </c>
      <c r="B93" s="148" t="s">
        <v>220</v>
      </c>
      <c r="C93" s="352">
        <f>SUM(C102:C103)</f>
        <v>1650.491812</v>
      </c>
      <c r="D93" s="410" t="s">
        <v>1900</v>
      </c>
      <c r="E93" s="414"/>
      <c r="F93" s="407">
        <f t="shared" ref="F93:F99" si="3">IF($C$100=0,"",IF(C93="[for completion]","",IF(C93="","",C93/$C$100)))</f>
        <v>9.4568092564493861E-2</v>
      </c>
      <c r="G93" s="128" t="str">
        <f t="shared" ref="G93:G99" si="4">IF($D$100=0,"",IF(D93="[Mark as ND1 if not relevant]","",IF(D93="","",D93/$D$100)))</f>
        <v/>
      </c>
      <c r="H93" s="49"/>
      <c r="L93" s="49"/>
      <c r="M93" s="49"/>
      <c r="N93" s="78"/>
    </row>
    <row r="94" spans="1:14" x14ac:dyDescent="0.25">
      <c r="A94" s="51" t="s">
        <v>259</v>
      </c>
      <c r="B94" s="148" t="s">
        <v>222</v>
      </c>
      <c r="C94" s="352">
        <f>SUM(C104:C105)</f>
        <v>739</v>
      </c>
      <c r="D94" s="410" t="s">
        <v>1900</v>
      </c>
      <c r="E94" s="414"/>
      <c r="F94" s="407">
        <f t="shared" si="3"/>
        <v>4.2342421753959573E-2</v>
      </c>
      <c r="G94" s="128" t="str">
        <f t="shared" si="4"/>
        <v/>
      </c>
      <c r="H94" s="49"/>
      <c r="L94" s="49"/>
      <c r="M94" s="49"/>
      <c r="N94" s="78"/>
    </row>
    <row r="95" spans="1:14" x14ac:dyDescent="0.25">
      <c r="A95" s="51" t="s">
        <v>260</v>
      </c>
      <c r="B95" s="148" t="s">
        <v>224</v>
      </c>
      <c r="C95" s="352">
        <v>2939.5</v>
      </c>
      <c r="D95" s="410" t="s">
        <v>1900</v>
      </c>
      <c r="E95" s="414"/>
      <c r="F95" s="407">
        <f t="shared" si="3"/>
        <v>0.16842428788330741</v>
      </c>
      <c r="G95" s="128" t="str">
        <f t="shared" si="4"/>
        <v/>
      </c>
      <c r="H95" s="49"/>
      <c r="L95" s="49"/>
      <c r="M95" s="49"/>
      <c r="N95" s="78"/>
    </row>
    <row r="96" spans="1:14" x14ac:dyDescent="0.25">
      <c r="A96" s="51" t="s">
        <v>261</v>
      </c>
      <c r="B96" s="148" t="s">
        <v>226</v>
      </c>
      <c r="C96" s="352">
        <v>1501.331835</v>
      </c>
      <c r="D96" s="410" t="s">
        <v>1900</v>
      </c>
      <c r="E96" s="414"/>
      <c r="F96" s="407">
        <f t="shared" si="3"/>
        <v>8.6021685724243638E-2</v>
      </c>
      <c r="G96" s="128" t="str">
        <f t="shared" si="4"/>
        <v/>
      </c>
      <c r="H96" s="49"/>
      <c r="L96" s="49"/>
      <c r="M96" s="49"/>
      <c r="N96" s="78"/>
    </row>
    <row r="97" spans="1:14" x14ac:dyDescent="0.25">
      <c r="A97" s="51" t="s">
        <v>262</v>
      </c>
      <c r="B97" s="148" t="s">
        <v>228</v>
      </c>
      <c r="C97" s="352">
        <v>2725</v>
      </c>
      <c r="D97" s="410" t="s">
        <v>1900</v>
      </c>
      <c r="E97" s="414"/>
      <c r="F97" s="407">
        <f t="shared" si="3"/>
        <v>0.15613409916040574</v>
      </c>
      <c r="G97" s="128" t="str">
        <f t="shared" si="4"/>
        <v/>
      </c>
      <c r="H97" s="49"/>
      <c r="L97" s="49"/>
      <c r="M97" s="49"/>
    </row>
    <row r="98" spans="1:14" x14ac:dyDescent="0.25">
      <c r="A98" s="51" t="s">
        <v>263</v>
      </c>
      <c r="B98" s="148" t="s">
        <v>230</v>
      </c>
      <c r="C98" s="352">
        <v>7015.5</v>
      </c>
      <c r="D98" s="410" t="s">
        <v>1900</v>
      </c>
      <c r="E98" s="414"/>
      <c r="F98" s="407">
        <f t="shared" si="3"/>
        <v>0.40196652207700057</v>
      </c>
      <c r="G98" s="128" t="str">
        <f t="shared" si="4"/>
        <v/>
      </c>
      <c r="H98" s="49"/>
      <c r="L98" s="49"/>
      <c r="M98" s="49"/>
    </row>
    <row r="99" spans="1:14" x14ac:dyDescent="0.25">
      <c r="A99" s="51" t="s">
        <v>264</v>
      </c>
      <c r="B99" s="148" t="s">
        <v>232</v>
      </c>
      <c r="C99" s="352">
        <v>882.122344</v>
      </c>
      <c r="D99" s="410" t="s">
        <v>1900</v>
      </c>
      <c r="E99" s="414"/>
      <c r="F99" s="407">
        <f t="shared" si="3"/>
        <v>5.0542890836589194E-2</v>
      </c>
      <c r="G99" s="128" t="str">
        <f t="shared" si="4"/>
        <v/>
      </c>
      <c r="H99" s="49"/>
      <c r="L99" s="49"/>
      <c r="M99" s="49"/>
    </row>
    <row r="100" spans="1:14" x14ac:dyDescent="0.25">
      <c r="A100" s="51" t="s">
        <v>265</v>
      </c>
      <c r="B100" s="324" t="s">
        <v>202</v>
      </c>
      <c r="C100" s="408">
        <f>SUM(C93:C99)</f>
        <v>17452.945991000001</v>
      </c>
      <c r="D100" s="408">
        <f>SUM(D93:D99)</f>
        <v>0</v>
      </c>
      <c r="E100" s="415"/>
      <c r="F100" s="409">
        <f>SUM(F93:F99)</f>
        <v>1</v>
      </c>
      <c r="G100" s="318">
        <f>SUM(G93:G99)</f>
        <v>0</v>
      </c>
      <c r="H100" s="49"/>
      <c r="L100" s="49"/>
      <c r="M100" s="49"/>
    </row>
    <row r="101" spans="1:14" outlineLevel="1" x14ac:dyDescent="0.25">
      <c r="A101" s="51" t="s">
        <v>266</v>
      </c>
      <c r="B101" s="325" t="s">
        <v>235</v>
      </c>
      <c r="C101" s="408"/>
      <c r="D101" s="408"/>
      <c r="E101" s="415"/>
      <c r="F101" s="407">
        <f>IF($C$100=0,"",IF(C101="[for completion]","",C101/$C$100))</f>
        <v>0</v>
      </c>
      <c r="G101" s="128" t="str">
        <f>IF($D$100=0,"",IF(D101="[for completion]","",D101/$D$100))</f>
        <v/>
      </c>
      <c r="H101" s="49"/>
      <c r="L101" s="49"/>
      <c r="M101" s="49"/>
    </row>
    <row r="102" spans="1:14" outlineLevel="1" x14ac:dyDescent="0.25">
      <c r="A102" s="51" t="s">
        <v>267</v>
      </c>
      <c r="B102" s="325" t="s">
        <v>237</v>
      </c>
      <c r="C102" s="408">
        <v>568.49181199999998</v>
      </c>
      <c r="D102" s="410" t="s">
        <v>1900</v>
      </c>
      <c r="E102" s="415"/>
      <c r="F102" s="407">
        <f>IF($C$100=0,"",IF(C102="[for completion]","",C102/$C$100))</f>
        <v>3.2572828237316234E-2</v>
      </c>
      <c r="G102" s="128" t="str">
        <f>IF($D$100=0,"",IF(D102="[for completion]","",D102/$D$100))</f>
        <v/>
      </c>
      <c r="H102" s="49"/>
      <c r="L102" s="49"/>
      <c r="M102" s="49"/>
    </row>
    <row r="103" spans="1:14" outlineLevel="1" x14ac:dyDescent="0.25">
      <c r="A103" s="51" t="s">
        <v>268</v>
      </c>
      <c r="B103" s="325" t="s">
        <v>239</v>
      </c>
      <c r="C103" s="408">
        <v>1082</v>
      </c>
      <c r="D103" s="410" t="s">
        <v>1900</v>
      </c>
      <c r="E103" s="415"/>
      <c r="F103" s="407">
        <f>IF($C$100=0,"",IF(C103="[for completion]","",C103/$C$100))</f>
        <v>6.199526432717762E-2</v>
      </c>
      <c r="G103" s="128" t="str">
        <f>IF($D$100=0,"",IF(D103="[for completion]","",D103/$D$100))</f>
        <v/>
      </c>
      <c r="H103" s="49"/>
      <c r="L103" s="49"/>
      <c r="M103" s="49"/>
    </row>
    <row r="104" spans="1:14" outlineLevel="1" x14ac:dyDescent="0.25">
      <c r="A104" s="51" t="s">
        <v>269</v>
      </c>
      <c r="B104" s="325" t="s">
        <v>241</v>
      </c>
      <c r="C104" s="408">
        <v>166</v>
      </c>
      <c r="D104" s="410" t="s">
        <v>1900</v>
      </c>
      <c r="E104" s="415"/>
      <c r="F104" s="407">
        <f>IF($C$100=0,"",IF(C104="[for completion]","",C104/$C$100))</f>
        <v>9.5112882424320568E-3</v>
      </c>
      <c r="G104" s="128" t="str">
        <f>IF($D$100=0,"",IF(D104="[for completion]","",D104/$D$100))</f>
        <v/>
      </c>
      <c r="H104" s="49"/>
      <c r="L104" s="49"/>
      <c r="M104" s="49"/>
    </row>
    <row r="105" spans="1:14" outlineLevel="1" x14ac:dyDescent="0.25">
      <c r="A105" s="51" t="s">
        <v>270</v>
      </c>
      <c r="B105" s="325" t="s">
        <v>243</v>
      </c>
      <c r="C105" s="408">
        <v>573</v>
      </c>
      <c r="D105" s="410" t="s">
        <v>1900</v>
      </c>
      <c r="E105" s="415"/>
      <c r="F105" s="407">
        <f>IF($C$100=0,"",IF(C105="[for completion]","",C105/$C$100))</f>
        <v>3.283113351152752E-2</v>
      </c>
      <c r="G105" s="128" t="str">
        <f>IF($D$100=0,"",IF(D105="[for completion]","",D105/$D$100))</f>
        <v/>
      </c>
      <c r="H105" s="49"/>
      <c r="L105" s="49"/>
      <c r="M105" s="49"/>
    </row>
    <row r="106" spans="1:14" outlineLevel="1" x14ac:dyDescent="0.25">
      <c r="A106" s="51" t="s">
        <v>271</v>
      </c>
      <c r="B106" s="325"/>
      <c r="C106" s="132"/>
      <c r="D106" s="132"/>
      <c r="E106" s="133"/>
      <c r="F106" s="290"/>
      <c r="G106" s="290"/>
      <c r="H106" s="49"/>
      <c r="L106" s="49"/>
      <c r="M106" s="49"/>
    </row>
    <row r="107" spans="1:14" outlineLevel="1" x14ac:dyDescent="0.25">
      <c r="A107" s="51" t="s">
        <v>272</v>
      </c>
      <c r="B107" s="325"/>
      <c r="C107" s="132"/>
      <c r="D107" s="132"/>
      <c r="E107" s="133"/>
      <c r="F107" s="290"/>
      <c r="G107" s="290"/>
      <c r="H107" s="49"/>
      <c r="L107" s="49"/>
      <c r="M107" s="49"/>
    </row>
    <row r="108" spans="1:14" outlineLevel="1" x14ac:dyDescent="0.25">
      <c r="A108" s="51" t="s">
        <v>273</v>
      </c>
      <c r="B108" s="324"/>
      <c r="C108" s="132"/>
      <c r="D108" s="132"/>
      <c r="E108" s="133"/>
      <c r="F108" s="290"/>
      <c r="G108" s="290"/>
      <c r="H108" s="49"/>
      <c r="L108" s="49"/>
      <c r="M108" s="49"/>
    </row>
    <row r="109" spans="1:14" outlineLevel="1" x14ac:dyDescent="0.25">
      <c r="A109" s="51" t="s">
        <v>274</v>
      </c>
      <c r="B109" s="325"/>
      <c r="C109" s="132"/>
      <c r="D109" s="132"/>
      <c r="E109" s="133"/>
      <c r="F109" s="290"/>
      <c r="G109" s="290"/>
      <c r="H109" s="49"/>
      <c r="L109" s="49"/>
      <c r="M109" s="49"/>
    </row>
    <row r="110" spans="1:14" outlineLevel="1" x14ac:dyDescent="0.25">
      <c r="A110" s="51" t="s">
        <v>275</v>
      </c>
      <c r="B110" s="325"/>
      <c r="C110" s="132"/>
      <c r="D110" s="132"/>
      <c r="E110" s="133"/>
      <c r="F110" s="290"/>
      <c r="G110" s="290"/>
      <c r="H110" s="49"/>
      <c r="L110" s="49"/>
      <c r="M110" s="49"/>
    </row>
    <row r="111" spans="1:14" ht="15" customHeight="1" x14ac:dyDescent="0.25">
      <c r="A111" s="67"/>
      <c r="B111" s="327" t="s">
        <v>276</v>
      </c>
      <c r="C111" s="314" t="s">
        <v>277</v>
      </c>
      <c r="D111" s="314" t="s">
        <v>278</v>
      </c>
      <c r="E111" s="313"/>
      <c r="F111" s="314" t="s">
        <v>279</v>
      </c>
      <c r="G111" s="314" t="s">
        <v>280</v>
      </c>
      <c r="H111" s="49"/>
      <c r="L111" s="49"/>
      <c r="M111" s="49"/>
    </row>
    <row r="112" spans="1:14" s="80" customFormat="1" x14ac:dyDescent="0.25">
      <c r="A112" s="51" t="s">
        <v>281</v>
      </c>
      <c r="B112" s="133" t="s">
        <v>113</v>
      </c>
      <c r="C112" s="352">
        <v>18394.404396000002</v>
      </c>
      <c r="D112" s="352">
        <v>18394.404396000002</v>
      </c>
      <c r="E112" s="419"/>
      <c r="F112" s="407">
        <f t="shared" ref="F112:F129" si="5">IF($C$130=0,"",IF(C112="[for completion]","",IF(C112="","",C112/$C$130)))</f>
        <v>1</v>
      </c>
      <c r="G112" s="407">
        <f t="shared" ref="G112:G129" si="6">IF($D$130=0,"",IF(D112="[for completion]","",IF(D112="","",D112/$D$130)))</f>
        <v>1</v>
      </c>
      <c r="I112" s="51"/>
      <c r="J112" s="51"/>
      <c r="K112" s="51"/>
      <c r="L112" s="49" t="s">
        <v>282</v>
      </c>
      <c r="M112" s="49"/>
      <c r="N112" s="49"/>
    </row>
    <row r="113" spans="1:14" s="80" customFormat="1" x14ac:dyDescent="0.25">
      <c r="A113" s="51" t="s">
        <v>283</v>
      </c>
      <c r="B113" s="133" t="s">
        <v>284</v>
      </c>
      <c r="C113" s="352" t="s">
        <v>179</v>
      </c>
      <c r="D113" s="352" t="s">
        <v>179</v>
      </c>
      <c r="E113" s="419"/>
      <c r="F113" s="407" t="str">
        <f t="shared" si="5"/>
        <v/>
      </c>
      <c r="G113" s="407" t="str">
        <f t="shared" si="6"/>
        <v/>
      </c>
      <c r="I113" s="51"/>
      <c r="J113" s="51"/>
      <c r="K113" s="51"/>
      <c r="L113" s="65" t="s">
        <v>284</v>
      </c>
      <c r="M113" s="49"/>
      <c r="N113" s="49"/>
    </row>
    <row r="114" spans="1:14" s="80" customFormat="1" x14ac:dyDescent="0.25">
      <c r="A114" s="51" t="s">
        <v>285</v>
      </c>
      <c r="B114" s="133" t="s">
        <v>286</v>
      </c>
      <c r="C114" s="352" t="s">
        <v>179</v>
      </c>
      <c r="D114" s="352" t="s">
        <v>179</v>
      </c>
      <c r="E114" s="419"/>
      <c r="F114" s="407" t="str">
        <f t="shared" si="5"/>
        <v/>
      </c>
      <c r="G114" s="407" t="str">
        <f t="shared" si="6"/>
        <v/>
      </c>
      <c r="I114" s="51"/>
      <c r="J114" s="51"/>
      <c r="K114" s="51"/>
      <c r="L114" s="65" t="s">
        <v>286</v>
      </c>
      <c r="M114" s="49"/>
      <c r="N114" s="49"/>
    </row>
    <row r="115" spans="1:14" s="80" customFormat="1" x14ac:dyDescent="0.25">
      <c r="A115" s="51" t="s">
        <v>287</v>
      </c>
      <c r="B115" s="133" t="s">
        <v>288</v>
      </c>
      <c r="C115" s="352" t="s">
        <v>179</v>
      </c>
      <c r="D115" s="352" t="s">
        <v>179</v>
      </c>
      <c r="E115" s="419"/>
      <c r="F115" s="407" t="str">
        <f t="shared" si="5"/>
        <v/>
      </c>
      <c r="G115" s="407" t="str">
        <f t="shared" si="6"/>
        <v/>
      </c>
      <c r="I115" s="51"/>
      <c r="J115" s="51"/>
      <c r="K115" s="51"/>
      <c r="L115" s="65" t="s">
        <v>288</v>
      </c>
      <c r="M115" s="49"/>
      <c r="N115" s="49"/>
    </row>
    <row r="116" spans="1:14" s="80" customFormat="1" x14ac:dyDescent="0.25">
      <c r="A116" s="51" t="s">
        <v>289</v>
      </c>
      <c r="B116" s="133" t="s">
        <v>290</v>
      </c>
      <c r="C116" s="352" t="s">
        <v>179</v>
      </c>
      <c r="D116" s="352" t="s">
        <v>179</v>
      </c>
      <c r="E116" s="419"/>
      <c r="F116" s="407" t="str">
        <f t="shared" si="5"/>
        <v/>
      </c>
      <c r="G116" s="407" t="str">
        <f t="shared" si="6"/>
        <v/>
      </c>
      <c r="I116" s="51"/>
      <c r="J116" s="51"/>
      <c r="K116" s="51"/>
      <c r="L116" s="65" t="s">
        <v>290</v>
      </c>
      <c r="M116" s="49"/>
      <c r="N116" s="49"/>
    </row>
    <row r="117" spans="1:14" s="80" customFormat="1" x14ac:dyDescent="0.25">
      <c r="A117" s="51" t="s">
        <v>291</v>
      </c>
      <c r="B117" s="133" t="s">
        <v>292</v>
      </c>
      <c r="C117" s="352" t="s">
        <v>179</v>
      </c>
      <c r="D117" s="352" t="s">
        <v>179</v>
      </c>
      <c r="E117" s="415"/>
      <c r="F117" s="407" t="str">
        <f t="shared" si="5"/>
        <v/>
      </c>
      <c r="G117" s="407" t="str">
        <f t="shared" si="6"/>
        <v/>
      </c>
      <c r="I117" s="51"/>
      <c r="J117" s="51"/>
      <c r="K117" s="51"/>
      <c r="L117" s="65" t="s">
        <v>292</v>
      </c>
      <c r="M117" s="49"/>
      <c r="N117" s="49"/>
    </row>
    <row r="118" spans="1:14" x14ac:dyDescent="0.25">
      <c r="A118" s="51" t="s">
        <v>293</v>
      </c>
      <c r="B118" s="133" t="s">
        <v>294</v>
      </c>
      <c r="C118" s="352" t="s">
        <v>179</v>
      </c>
      <c r="D118" s="352" t="s">
        <v>179</v>
      </c>
      <c r="E118" s="415"/>
      <c r="F118" s="407" t="str">
        <f t="shared" si="5"/>
        <v/>
      </c>
      <c r="G118" s="407" t="str">
        <f t="shared" si="6"/>
        <v/>
      </c>
      <c r="L118" s="65" t="s">
        <v>294</v>
      </c>
      <c r="M118" s="49"/>
    </row>
    <row r="119" spans="1:14" x14ac:dyDescent="0.25">
      <c r="A119" s="51" t="s">
        <v>295</v>
      </c>
      <c r="B119" s="133" t="s">
        <v>296</v>
      </c>
      <c r="C119" s="352" t="s">
        <v>179</v>
      </c>
      <c r="D119" s="352" t="s">
        <v>179</v>
      </c>
      <c r="E119" s="415"/>
      <c r="F119" s="407" t="str">
        <f t="shared" si="5"/>
        <v/>
      </c>
      <c r="G119" s="407" t="str">
        <f t="shared" si="6"/>
        <v/>
      </c>
      <c r="L119" s="65" t="s">
        <v>296</v>
      </c>
      <c r="M119" s="49"/>
    </row>
    <row r="120" spans="1:14" x14ac:dyDescent="0.25">
      <c r="A120" s="51" t="s">
        <v>297</v>
      </c>
      <c r="B120" s="133" t="s">
        <v>298</v>
      </c>
      <c r="C120" s="352" t="s">
        <v>179</v>
      </c>
      <c r="D120" s="352" t="s">
        <v>179</v>
      </c>
      <c r="E120" s="415"/>
      <c r="F120" s="407" t="str">
        <f t="shared" si="5"/>
        <v/>
      </c>
      <c r="G120" s="407" t="str">
        <f t="shared" si="6"/>
        <v/>
      </c>
      <c r="L120" s="65" t="s">
        <v>298</v>
      </c>
      <c r="M120" s="49"/>
    </row>
    <row r="121" spans="1:14" x14ac:dyDescent="0.25">
      <c r="A121" s="51" t="s">
        <v>299</v>
      </c>
      <c r="B121" s="124" t="s">
        <v>300</v>
      </c>
      <c r="C121" s="352" t="s">
        <v>179</v>
      </c>
      <c r="D121" s="352" t="s">
        <v>179</v>
      </c>
      <c r="E121" s="405"/>
      <c r="F121" s="407" t="str">
        <f t="shared" si="5"/>
        <v/>
      </c>
      <c r="G121" s="407" t="str">
        <f t="shared" si="6"/>
        <v/>
      </c>
      <c r="L121" s="65"/>
      <c r="M121" s="49"/>
    </row>
    <row r="122" spans="1:14" x14ac:dyDescent="0.25">
      <c r="A122" s="51" t="s">
        <v>301</v>
      </c>
      <c r="B122" s="133" t="s">
        <v>302</v>
      </c>
      <c r="C122" s="352" t="s">
        <v>179</v>
      </c>
      <c r="D122" s="352" t="s">
        <v>179</v>
      </c>
      <c r="E122" s="415"/>
      <c r="F122" s="407" t="str">
        <f t="shared" si="5"/>
        <v/>
      </c>
      <c r="G122" s="407" t="str">
        <f t="shared" si="6"/>
        <v/>
      </c>
      <c r="L122" s="65" t="s">
        <v>303</v>
      </c>
      <c r="M122" s="49"/>
    </row>
    <row r="123" spans="1:14" x14ac:dyDescent="0.25">
      <c r="A123" s="51" t="s">
        <v>304</v>
      </c>
      <c r="B123" s="133" t="s">
        <v>303</v>
      </c>
      <c r="C123" s="352" t="s">
        <v>179</v>
      </c>
      <c r="D123" s="352" t="s">
        <v>179</v>
      </c>
      <c r="E123" s="415"/>
      <c r="F123" s="407" t="str">
        <f t="shared" si="5"/>
        <v/>
      </c>
      <c r="G123" s="407" t="str">
        <f t="shared" si="6"/>
        <v/>
      </c>
      <c r="L123" s="65" t="s">
        <v>305</v>
      </c>
      <c r="M123" s="49"/>
    </row>
    <row r="124" spans="1:14" x14ac:dyDescent="0.25">
      <c r="A124" s="51" t="s">
        <v>306</v>
      </c>
      <c r="B124" s="133" t="s">
        <v>305</v>
      </c>
      <c r="C124" s="352" t="s">
        <v>179</v>
      </c>
      <c r="D124" s="352" t="s">
        <v>179</v>
      </c>
      <c r="E124" s="415"/>
      <c r="F124" s="407" t="str">
        <f t="shared" si="5"/>
        <v/>
      </c>
      <c r="G124" s="407" t="str">
        <f t="shared" si="6"/>
        <v/>
      </c>
      <c r="L124" s="47" t="s">
        <v>307</v>
      </c>
      <c r="M124" s="49"/>
    </row>
    <row r="125" spans="1:14" x14ac:dyDescent="0.25">
      <c r="A125" s="51" t="s">
        <v>308</v>
      </c>
      <c r="B125" s="148" t="s">
        <v>307</v>
      </c>
      <c r="C125" s="352" t="s">
        <v>179</v>
      </c>
      <c r="D125" s="352" t="s">
        <v>179</v>
      </c>
      <c r="E125" s="415"/>
      <c r="F125" s="407" t="str">
        <f t="shared" si="5"/>
        <v/>
      </c>
      <c r="G125" s="407" t="str">
        <f t="shared" si="6"/>
        <v/>
      </c>
      <c r="L125" s="65" t="s">
        <v>309</v>
      </c>
      <c r="M125" s="49"/>
    </row>
    <row r="126" spans="1:14" x14ac:dyDescent="0.25">
      <c r="A126" s="51" t="s">
        <v>310</v>
      </c>
      <c r="B126" s="133" t="s">
        <v>309</v>
      </c>
      <c r="C126" s="352" t="s">
        <v>179</v>
      </c>
      <c r="D126" s="352" t="s">
        <v>179</v>
      </c>
      <c r="E126" s="415"/>
      <c r="F126" s="407" t="str">
        <f t="shared" si="5"/>
        <v/>
      </c>
      <c r="G126" s="407" t="str">
        <f t="shared" si="6"/>
        <v/>
      </c>
      <c r="H126" s="78"/>
      <c r="L126" s="65" t="s">
        <v>311</v>
      </c>
      <c r="M126" s="49"/>
    </row>
    <row r="127" spans="1:14" x14ac:dyDescent="0.25">
      <c r="A127" s="51" t="s">
        <v>312</v>
      </c>
      <c r="B127" s="133" t="s">
        <v>311</v>
      </c>
      <c r="C127" s="352" t="s">
        <v>179</v>
      </c>
      <c r="D127" s="352" t="s">
        <v>179</v>
      </c>
      <c r="E127" s="415"/>
      <c r="F127" s="407" t="str">
        <f t="shared" si="5"/>
        <v/>
      </c>
      <c r="G127" s="407" t="str">
        <f t="shared" si="6"/>
        <v/>
      </c>
      <c r="H127" s="49"/>
      <c r="L127" s="65" t="s">
        <v>313</v>
      </c>
      <c r="M127" s="49"/>
    </row>
    <row r="128" spans="1:14" x14ac:dyDescent="0.25">
      <c r="A128" s="51" t="s">
        <v>314</v>
      </c>
      <c r="B128" s="133" t="s">
        <v>313</v>
      </c>
      <c r="C128" s="352" t="s">
        <v>179</v>
      </c>
      <c r="D128" s="352" t="s">
        <v>179</v>
      </c>
      <c r="E128" s="415"/>
      <c r="F128" s="407" t="str">
        <f t="shared" si="5"/>
        <v/>
      </c>
      <c r="G128" s="407" t="str">
        <f t="shared" si="6"/>
        <v/>
      </c>
      <c r="H128" s="49"/>
      <c r="L128" s="49"/>
      <c r="M128" s="49"/>
    </row>
    <row r="129" spans="1:14" x14ac:dyDescent="0.25">
      <c r="A129" s="51" t="s">
        <v>315</v>
      </c>
      <c r="B129" s="133" t="s">
        <v>200</v>
      </c>
      <c r="C129" s="352" t="s">
        <v>179</v>
      </c>
      <c r="D129" s="352" t="s">
        <v>179</v>
      </c>
      <c r="E129" s="415"/>
      <c r="F129" s="407" t="str">
        <f t="shared" si="5"/>
        <v/>
      </c>
      <c r="G129" s="407" t="str">
        <f t="shared" si="6"/>
        <v/>
      </c>
      <c r="H129" s="49"/>
      <c r="L129" s="49"/>
      <c r="M129" s="49"/>
    </row>
    <row r="130" spans="1:14" outlineLevel="1" x14ac:dyDescent="0.25">
      <c r="A130" s="51" t="s">
        <v>316</v>
      </c>
      <c r="B130" s="324" t="s">
        <v>202</v>
      </c>
      <c r="C130" s="352">
        <f>SUM(C112:C129)</f>
        <v>18394.404396000002</v>
      </c>
      <c r="D130" s="352">
        <f>SUM(D112:D129)</f>
        <v>18394.404396000002</v>
      </c>
      <c r="E130" s="415"/>
      <c r="F130" s="355">
        <f>SUM(F112:F129)</f>
        <v>1</v>
      </c>
      <c r="G130" s="355">
        <f>SUM(G112:G129)</f>
        <v>1</v>
      </c>
      <c r="H130" s="49"/>
      <c r="L130" s="49"/>
      <c r="M130" s="49"/>
    </row>
    <row r="131" spans="1:14" outlineLevel="1" x14ac:dyDescent="0.25">
      <c r="A131" s="51" t="s">
        <v>317</v>
      </c>
      <c r="B131" s="135" t="s">
        <v>204</v>
      </c>
      <c r="C131" s="352"/>
      <c r="D131" s="352"/>
      <c r="E131" s="415"/>
      <c r="F131" s="407">
        <f t="shared" ref="F131:F136" si="7">IF($C$130=0,"",IF(C131="[for completion]","",C131/$C$130))</f>
        <v>0</v>
      </c>
      <c r="G131" s="407">
        <f t="shared" ref="G131:G136" si="8">IF($D$130=0,"",IF(D131="[for completion]","",D131/$D$130))</f>
        <v>0</v>
      </c>
      <c r="H131" s="49"/>
      <c r="L131" s="49"/>
      <c r="M131" s="49"/>
    </row>
    <row r="132" spans="1:14" outlineLevel="1" x14ac:dyDescent="0.25">
      <c r="A132" s="51" t="s">
        <v>318</v>
      </c>
      <c r="B132" s="135" t="s">
        <v>204</v>
      </c>
      <c r="C132" s="352"/>
      <c r="D132" s="352"/>
      <c r="E132" s="415"/>
      <c r="F132" s="407">
        <f t="shared" si="7"/>
        <v>0</v>
      </c>
      <c r="G132" s="407">
        <f t="shared" si="8"/>
        <v>0</v>
      </c>
      <c r="H132" s="49"/>
      <c r="L132" s="49"/>
      <c r="M132" s="49"/>
    </row>
    <row r="133" spans="1:14" outlineLevel="1" x14ac:dyDescent="0.25">
      <c r="A133" s="51" t="s">
        <v>319</v>
      </c>
      <c r="B133" s="135" t="s">
        <v>204</v>
      </c>
      <c r="C133" s="127"/>
      <c r="D133" s="127"/>
      <c r="E133" s="133"/>
      <c r="F133" s="128">
        <f t="shared" si="7"/>
        <v>0</v>
      </c>
      <c r="G133" s="128">
        <f t="shared" si="8"/>
        <v>0</v>
      </c>
      <c r="H133" s="49"/>
      <c r="L133" s="49"/>
      <c r="M133" s="49"/>
    </row>
    <row r="134" spans="1:14" outlineLevel="1" x14ac:dyDescent="0.25">
      <c r="A134" s="51" t="s">
        <v>320</v>
      </c>
      <c r="B134" s="135" t="s">
        <v>204</v>
      </c>
      <c r="C134" s="127"/>
      <c r="D134" s="127"/>
      <c r="E134" s="133"/>
      <c r="F134" s="128">
        <f t="shared" si="7"/>
        <v>0</v>
      </c>
      <c r="G134" s="128">
        <f t="shared" si="8"/>
        <v>0</v>
      </c>
      <c r="H134" s="49"/>
      <c r="L134" s="49"/>
      <c r="M134" s="49"/>
    </row>
    <row r="135" spans="1:14" outlineLevel="1" x14ac:dyDescent="0.25">
      <c r="A135" s="51" t="s">
        <v>321</v>
      </c>
      <c r="B135" s="135" t="s">
        <v>204</v>
      </c>
      <c r="C135" s="127"/>
      <c r="D135" s="127"/>
      <c r="E135" s="133"/>
      <c r="F135" s="128">
        <f t="shared" si="7"/>
        <v>0</v>
      </c>
      <c r="G135" s="128">
        <f t="shared" si="8"/>
        <v>0</v>
      </c>
      <c r="H135" s="49"/>
      <c r="L135" s="49"/>
      <c r="M135" s="49"/>
    </row>
    <row r="136" spans="1:14" outlineLevel="1" x14ac:dyDescent="0.25">
      <c r="A136" s="51" t="s">
        <v>322</v>
      </c>
      <c r="B136" s="135" t="s">
        <v>204</v>
      </c>
      <c r="C136" s="127"/>
      <c r="D136" s="127"/>
      <c r="E136" s="133"/>
      <c r="F136" s="128">
        <f t="shared" si="7"/>
        <v>0</v>
      </c>
      <c r="G136" s="128">
        <f t="shared" si="8"/>
        <v>0</v>
      </c>
      <c r="H136" s="49"/>
      <c r="L136" s="49"/>
      <c r="M136" s="49"/>
    </row>
    <row r="137" spans="1:14" ht="15" customHeight="1" x14ac:dyDescent="0.25">
      <c r="A137" s="67"/>
      <c r="B137" s="311" t="s">
        <v>323</v>
      </c>
      <c r="C137" s="314" t="s">
        <v>277</v>
      </c>
      <c r="D137" s="314" t="s">
        <v>278</v>
      </c>
      <c r="E137" s="313"/>
      <c r="F137" s="314" t="s">
        <v>279</v>
      </c>
      <c r="G137" s="314" t="s">
        <v>280</v>
      </c>
      <c r="H137" s="49"/>
      <c r="L137" s="49"/>
      <c r="M137" s="49"/>
    </row>
    <row r="138" spans="1:14" s="80" customFormat="1" x14ac:dyDescent="0.25">
      <c r="A138" s="51" t="s">
        <v>324</v>
      </c>
      <c r="B138" s="133" t="s">
        <v>113</v>
      </c>
      <c r="C138" s="352">
        <v>17248.614156</v>
      </c>
      <c r="D138" s="352">
        <v>17248.614156</v>
      </c>
      <c r="E138" s="419"/>
      <c r="F138" s="407">
        <f t="shared" ref="F138:F155" si="9">IF($C$156=0,"",IF(C138="[for completion]","",IF(C138="","",C138/$C$156)))</f>
        <v>0.98829241578439708</v>
      </c>
      <c r="G138" s="407">
        <f t="shared" ref="G138:G155" si="10">IF($D$156=0,"",IF(D138="[for completion]","",IF(D138="","",D138/$D$156)))</f>
        <v>0.98829241578439708</v>
      </c>
      <c r="H138" s="49"/>
      <c r="I138" s="51"/>
      <c r="J138" s="51"/>
      <c r="K138" s="51"/>
      <c r="L138" s="49"/>
      <c r="M138" s="49"/>
      <c r="N138" s="49"/>
    </row>
    <row r="139" spans="1:14" s="80" customFormat="1" x14ac:dyDescent="0.25">
      <c r="A139" s="51" t="s">
        <v>325</v>
      </c>
      <c r="B139" s="133" t="s">
        <v>284</v>
      </c>
      <c r="C139" s="352" t="s">
        <v>179</v>
      </c>
      <c r="D139" s="352" t="s">
        <v>179</v>
      </c>
      <c r="E139" s="419"/>
      <c r="F139" s="407" t="str">
        <f t="shared" si="9"/>
        <v/>
      </c>
      <c r="G139" s="407" t="str">
        <f t="shared" si="10"/>
        <v/>
      </c>
      <c r="H139" s="49"/>
      <c r="I139" s="51"/>
      <c r="J139" s="51"/>
      <c r="K139" s="51"/>
      <c r="L139" s="49"/>
      <c r="M139" s="49"/>
      <c r="N139" s="49"/>
    </row>
    <row r="140" spans="1:14" s="80" customFormat="1" x14ac:dyDescent="0.25">
      <c r="A140" s="51" t="s">
        <v>326</v>
      </c>
      <c r="B140" s="133" t="s">
        <v>286</v>
      </c>
      <c r="C140" s="352" t="s">
        <v>179</v>
      </c>
      <c r="D140" s="352" t="s">
        <v>179</v>
      </c>
      <c r="E140" s="419"/>
      <c r="F140" s="407" t="str">
        <f t="shared" si="9"/>
        <v/>
      </c>
      <c r="G140" s="407" t="str">
        <f t="shared" si="10"/>
        <v/>
      </c>
      <c r="H140" s="49"/>
      <c r="I140" s="51"/>
      <c r="J140" s="51"/>
      <c r="K140" s="51"/>
      <c r="L140" s="49"/>
      <c r="M140" s="49"/>
      <c r="N140" s="49"/>
    </row>
    <row r="141" spans="1:14" s="80" customFormat="1" x14ac:dyDescent="0.25">
      <c r="A141" s="51" t="s">
        <v>327</v>
      </c>
      <c r="B141" s="133" t="s">
        <v>288</v>
      </c>
      <c r="C141" s="352" t="s">
        <v>179</v>
      </c>
      <c r="D141" s="352" t="s">
        <v>179</v>
      </c>
      <c r="E141" s="419"/>
      <c r="F141" s="407" t="str">
        <f t="shared" si="9"/>
        <v/>
      </c>
      <c r="G141" s="407" t="str">
        <f t="shared" si="10"/>
        <v/>
      </c>
      <c r="H141" s="49"/>
      <c r="I141" s="51"/>
      <c r="J141" s="51"/>
      <c r="K141" s="51"/>
      <c r="L141" s="49"/>
      <c r="M141" s="49"/>
      <c r="N141" s="49"/>
    </row>
    <row r="142" spans="1:14" s="80" customFormat="1" x14ac:dyDescent="0.25">
      <c r="A142" s="51" t="s">
        <v>328</v>
      </c>
      <c r="B142" s="133" t="s">
        <v>290</v>
      </c>
      <c r="C142" s="352">
        <v>204.33183500000001</v>
      </c>
      <c r="D142" s="352">
        <v>204.33183500000001</v>
      </c>
      <c r="E142" s="419"/>
      <c r="F142" s="407">
        <f t="shared" si="9"/>
        <v>1.1707584215602813E-2</v>
      </c>
      <c r="G142" s="407">
        <f t="shared" si="10"/>
        <v>1.1707584215602813E-2</v>
      </c>
      <c r="H142" s="49"/>
      <c r="I142" s="51"/>
      <c r="J142" s="51"/>
      <c r="K142" s="51"/>
      <c r="L142" s="49"/>
      <c r="M142" s="49"/>
      <c r="N142" s="49"/>
    </row>
    <row r="143" spans="1:14" s="80" customFormat="1" x14ac:dyDescent="0.25">
      <c r="A143" s="51" t="s">
        <v>329</v>
      </c>
      <c r="B143" s="133" t="s">
        <v>292</v>
      </c>
      <c r="C143" s="352" t="s">
        <v>179</v>
      </c>
      <c r="D143" s="352" t="s">
        <v>179</v>
      </c>
      <c r="E143" s="415"/>
      <c r="F143" s="407" t="str">
        <f t="shared" si="9"/>
        <v/>
      </c>
      <c r="G143" s="407" t="str">
        <f t="shared" si="10"/>
        <v/>
      </c>
      <c r="H143" s="49"/>
      <c r="I143" s="51"/>
      <c r="J143" s="51"/>
      <c r="K143" s="51"/>
      <c r="L143" s="49"/>
      <c r="M143" s="49"/>
      <c r="N143" s="49"/>
    </row>
    <row r="144" spans="1:14" x14ac:dyDescent="0.25">
      <c r="A144" s="51" t="s">
        <v>330</v>
      </c>
      <c r="B144" s="133" t="s">
        <v>294</v>
      </c>
      <c r="C144" s="352" t="s">
        <v>179</v>
      </c>
      <c r="D144" s="352" t="s">
        <v>179</v>
      </c>
      <c r="E144" s="415"/>
      <c r="F144" s="407" t="str">
        <f t="shared" si="9"/>
        <v/>
      </c>
      <c r="G144" s="407" t="str">
        <f t="shared" si="10"/>
        <v/>
      </c>
      <c r="H144" s="49"/>
      <c r="L144" s="49"/>
      <c r="M144" s="49"/>
    </row>
    <row r="145" spans="1:14" x14ac:dyDescent="0.25">
      <c r="A145" s="51" t="s">
        <v>331</v>
      </c>
      <c r="B145" s="133" t="s">
        <v>296</v>
      </c>
      <c r="C145" s="352" t="s">
        <v>179</v>
      </c>
      <c r="D145" s="352" t="s">
        <v>179</v>
      </c>
      <c r="E145" s="415"/>
      <c r="F145" s="407" t="str">
        <f t="shared" si="9"/>
        <v/>
      </c>
      <c r="G145" s="407" t="str">
        <f t="shared" si="10"/>
        <v/>
      </c>
      <c r="H145" s="49"/>
      <c r="L145" s="49"/>
      <c r="M145" s="49"/>
      <c r="N145" s="78"/>
    </row>
    <row r="146" spans="1:14" x14ac:dyDescent="0.25">
      <c r="A146" s="51" t="s">
        <v>332</v>
      </c>
      <c r="B146" s="133" t="s">
        <v>298</v>
      </c>
      <c r="C146" s="352" t="s">
        <v>179</v>
      </c>
      <c r="D146" s="352" t="s">
        <v>179</v>
      </c>
      <c r="E146" s="415"/>
      <c r="F146" s="407" t="str">
        <f t="shared" si="9"/>
        <v/>
      </c>
      <c r="G146" s="407" t="str">
        <f t="shared" si="10"/>
        <v/>
      </c>
      <c r="H146" s="49"/>
      <c r="L146" s="49"/>
      <c r="M146" s="49"/>
      <c r="N146" s="78"/>
    </row>
    <row r="147" spans="1:14" x14ac:dyDescent="0.25">
      <c r="A147" s="51" t="s">
        <v>333</v>
      </c>
      <c r="B147" s="124" t="s">
        <v>300</v>
      </c>
      <c r="C147" s="352" t="s">
        <v>179</v>
      </c>
      <c r="D147" s="352" t="s">
        <v>179</v>
      </c>
      <c r="E147" s="405"/>
      <c r="F147" s="407" t="str">
        <f t="shared" si="9"/>
        <v/>
      </c>
      <c r="G147" s="407" t="str">
        <f t="shared" si="10"/>
        <v/>
      </c>
      <c r="H147" s="49"/>
      <c r="L147" s="49"/>
      <c r="M147" s="49"/>
      <c r="N147" s="78"/>
    </row>
    <row r="148" spans="1:14" x14ac:dyDescent="0.25">
      <c r="A148" s="51" t="s">
        <v>334</v>
      </c>
      <c r="B148" s="133" t="s">
        <v>302</v>
      </c>
      <c r="C148" s="352" t="s">
        <v>179</v>
      </c>
      <c r="D148" s="352" t="s">
        <v>179</v>
      </c>
      <c r="E148" s="415"/>
      <c r="F148" s="407" t="str">
        <f t="shared" si="9"/>
        <v/>
      </c>
      <c r="G148" s="407" t="str">
        <f t="shared" si="10"/>
        <v/>
      </c>
      <c r="H148" s="49"/>
      <c r="L148" s="49"/>
      <c r="M148" s="49"/>
      <c r="N148" s="78"/>
    </row>
    <row r="149" spans="1:14" x14ac:dyDescent="0.25">
      <c r="A149" s="51" t="s">
        <v>335</v>
      </c>
      <c r="B149" s="133" t="s">
        <v>303</v>
      </c>
      <c r="C149" s="352" t="s">
        <v>179</v>
      </c>
      <c r="D149" s="352" t="s">
        <v>179</v>
      </c>
      <c r="E149" s="415"/>
      <c r="F149" s="407" t="str">
        <f t="shared" si="9"/>
        <v/>
      </c>
      <c r="G149" s="407" t="str">
        <f t="shared" si="10"/>
        <v/>
      </c>
      <c r="H149" s="49"/>
      <c r="L149" s="49"/>
      <c r="M149" s="49"/>
      <c r="N149" s="78"/>
    </row>
    <row r="150" spans="1:14" x14ac:dyDescent="0.25">
      <c r="A150" s="51" t="s">
        <v>336</v>
      </c>
      <c r="B150" s="133" t="s">
        <v>305</v>
      </c>
      <c r="C150" s="352" t="s">
        <v>179</v>
      </c>
      <c r="D150" s="352" t="s">
        <v>179</v>
      </c>
      <c r="E150" s="415"/>
      <c r="F150" s="407" t="str">
        <f t="shared" si="9"/>
        <v/>
      </c>
      <c r="G150" s="407" t="str">
        <f t="shared" si="10"/>
        <v/>
      </c>
      <c r="H150" s="49"/>
      <c r="L150" s="49"/>
      <c r="M150" s="49"/>
      <c r="N150" s="78"/>
    </row>
    <row r="151" spans="1:14" x14ac:dyDescent="0.25">
      <c r="A151" s="51" t="s">
        <v>337</v>
      </c>
      <c r="B151" s="148" t="s">
        <v>307</v>
      </c>
      <c r="C151" s="352" t="s">
        <v>179</v>
      </c>
      <c r="D151" s="352" t="s">
        <v>179</v>
      </c>
      <c r="E151" s="415"/>
      <c r="F151" s="407" t="str">
        <f t="shared" si="9"/>
        <v/>
      </c>
      <c r="G151" s="407" t="str">
        <f t="shared" si="10"/>
        <v/>
      </c>
      <c r="H151" s="49"/>
      <c r="L151" s="49"/>
      <c r="M151" s="49"/>
      <c r="N151" s="78"/>
    </row>
    <row r="152" spans="1:14" x14ac:dyDescent="0.25">
      <c r="A152" s="51" t="s">
        <v>338</v>
      </c>
      <c r="B152" s="133" t="s">
        <v>309</v>
      </c>
      <c r="C152" s="352" t="s">
        <v>179</v>
      </c>
      <c r="D152" s="352" t="s">
        <v>179</v>
      </c>
      <c r="E152" s="415"/>
      <c r="F152" s="407" t="str">
        <f t="shared" si="9"/>
        <v/>
      </c>
      <c r="G152" s="407" t="str">
        <f t="shared" si="10"/>
        <v/>
      </c>
      <c r="H152" s="49"/>
      <c r="L152" s="49"/>
      <c r="M152" s="49"/>
      <c r="N152" s="78"/>
    </row>
    <row r="153" spans="1:14" x14ac:dyDescent="0.25">
      <c r="A153" s="51" t="s">
        <v>339</v>
      </c>
      <c r="B153" s="133" t="s">
        <v>311</v>
      </c>
      <c r="C153" s="352" t="s">
        <v>179</v>
      </c>
      <c r="D153" s="352" t="s">
        <v>179</v>
      </c>
      <c r="E153" s="415"/>
      <c r="F153" s="407" t="str">
        <f t="shared" si="9"/>
        <v/>
      </c>
      <c r="G153" s="407" t="str">
        <f t="shared" si="10"/>
        <v/>
      </c>
      <c r="H153" s="49"/>
      <c r="L153" s="49"/>
      <c r="M153" s="49"/>
      <c r="N153" s="78"/>
    </row>
    <row r="154" spans="1:14" x14ac:dyDescent="0.25">
      <c r="A154" s="51" t="s">
        <v>340</v>
      </c>
      <c r="B154" s="133" t="s">
        <v>313</v>
      </c>
      <c r="C154" s="352" t="s">
        <v>179</v>
      </c>
      <c r="D154" s="352" t="s">
        <v>179</v>
      </c>
      <c r="E154" s="415"/>
      <c r="F154" s="407" t="str">
        <f t="shared" si="9"/>
        <v/>
      </c>
      <c r="G154" s="407" t="str">
        <f t="shared" si="10"/>
        <v/>
      </c>
      <c r="H154" s="49"/>
      <c r="L154" s="49"/>
      <c r="M154" s="49"/>
      <c r="N154" s="78"/>
    </row>
    <row r="155" spans="1:14" x14ac:dyDescent="0.25">
      <c r="A155" s="51" t="s">
        <v>341</v>
      </c>
      <c r="B155" s="133" t="s">
        <v>200</v>
      </c>
      <c r="C155" s="352" t="s">
        <v>179</v>
      </c>
      <c r="D155" s="352" t="s">
        <v>179</v>
      </c>
      <c r="E155" s="415"/>
      <c r="F155" s="407" t="str">
        <f t="shared" si="9"/>
        <v/>
      </c>
      <c r="G155" s="407" t="str">
        <f t="shared" si="10"/>
        <v/>
      </c>
      <c r="H155" s="49"/>
      <c r="L155" s="49"/>
      <c r="M155" s="49"/>
      <c r="N155" s="78"/>
    </row>
    <row r="156" spans="1:14" outlineLevel="1" x14ac:dyDescent="0.25">
      <c r="A156" s="51" t="s">
        <v>342</v>
      </c>
      <c r="B156" s="324" t="s">
        <v>202</v>
      </c>
      <c r="C156" s="352">
        <f>SUM(C138:C155)</f>
        <v>17452.945991000001</v>
      </c>
      <c r="D156" s="352">
        <f>SUM(D138:D155)</f>
        <v>17452.945991000001</v>
      </c>
      <c r="E156" s="415"/>
      <c r="F156" s="355">
        <f>SUM(F138:F155)</f>
        <v>0.99999999999999989</v>
      </c>
      <c r="G156" s="355">
        <f>SUM(G138:G155)</f>
        <v>0.99999999999999989</v>
      </c>
      <c r="H156" s="49"/>
      <c r="L156" s="49"/>
      <c r="M156" s="49"/>
      <c r="N156" s="78"/>
    </row>
    <row r="157" spans="1:14" outlineLevel="1" x14ac:dyDescent="0.25">
      <c r="A157" s="51" t="s">
        <v>343</v>
      </c>
      <c r="B157" s="135" t="s">
        <v>204</v>
      </c>
      <c r="C157" s="352"/>
      <c r="D157" s="352"/>
      <c r="E157" s="415"/>
      <c r="F157" s="407" t="str">
        <f t="shared" ref="F157:F162" si="11">IF($C$156=0,"",IF(C157="[for completion]","",IF(C157="","",C157/$C$156)))</f>
        <v/>
      </c>
      <c r="G157" s="407" t="str">
        <f t="shared" ref="G157:G162" si="12">IF($D$156=0,"",IF(D157="[for completion]","",IF(D157="","",D157/$D$156)))</f>
        <v/>
      </c>
      <c r="H157" s="49"/>
      <c r="L157" s="49"/>
      <c r="M157" s="49"/>
      <c r="N157" s="78"/>
    </row>
    <row r="158" spans="1:14" outlineLevel="1" x14ac:dyDescent="0.25">
      <c r="A158" s="51" t="s">
        <v>344</v>
      </c>
      <c r="B158" s="135" t="s">
        <v>204</v>
      </c>
      <c r="C158" s="127"/>
      <c r="D158" s="127"/>
      <c r="E158" s="133"/>
      <c r="F158" s="128" t="str">
        <f t="shared" si="11"/>
        <v/>
      </c>
      <c r="G158" s="128" t="str">
        <f t="shared" si="12"/>
        <v/>
      </c>
      <c r="H158" s="49"/>
      <c r="L158" s="49"/>
      <c r="M158" s="49"/>
      <c r="N158" s="78"/>
    </row>
    <row r="159" spans="1:14" outlineLevel="1" x14ac:dyDescent="0.25">
      <c r="A159" s="51" t="s">
        <v>345</v>
      </c>
      <c r="B159" s="135" t="s">
        <v>204</v>
      </c>
      <c r="C159" s="127"/>
      <c r="D159" s="127"/>
      <c r="E159" s="133"/>
      <c r="F159" s="128" t="str">
        <f t="shared" si="11"/>
        <v/>
      </c>
      <c r="G159" s="128" t="str">
        <f t="shared" si="12"/>
        <v/>
      </c>
      <c r="H159" s="49"/>
      <c r="L159" s="49"/>
      <c r="M159" s="49"/>
      <c r="N159" s="78"/>
    </row>
    <row r="160" spans="1:14" outlineLevel="1" x14ac:dyDescent="0.25">
      <c r="A160" s="51" t="s">
        <v>346</v>
      </c>
      <c r="B160" s="135" t="s">
        <v>204</v>
      </c>
      <c r="C160" s="127"/>
      <c r="D160" s="127"/>
      <c r="E160" s="133"/>
      <c r="F160" s="128" t="str">
        <f t="shared" si="11"/>
        <v/>
      </c>
      <c r="G160" s="128" t="str">
        <f t="shared" si="12"/>
        <v/>
      </c>
      <c r="H160" s="49"/>
      <c r="L160" s="49"/>
      <c r="M160" s="49"/>
      <c r="N160" s="78"/>
    </row>
    <row r="161" spans="1:14" outlineLevel="1" x14ac:dyDescent="0.25">
      <c r="A161" s="51" t="s">
        <v>347</v>
      </c>
      <c r="B161" s="135" t="s">
        <v>204</v>
      </c>
      <c r="C161" s="127"/>
      <c r="D161" s="127"/>
      <c r="E161" s="133"/>
      <c r="F161" s="128" t="str">
        <f t="shared" si="11"/>
        <v/>
      </c>
      <c r="G161" s="128" t="str">
        <f t="shared" si="12"/>
        <v/>
      </c>
      <c r="H161" s="49"/>
      <c r="L161" s="49"/>
      <c r="M161" s="49"/>
      <c r="N161" s="78"/>
    </row>
    <row r="162" spans="1:14" outlineLevel="1" x14ac:dyDescent="0.25">
      <c r="A162" s="51" t="s">
        <v>348</v>
      </c>
      <c r="B162" s="135" t="s">
        <v>204</v>
      </c>
      <c r="C162" s="127"/>
      <c r="D162" s="127"/>
      <c r="E162" s="133"/>
      <c r="F162" s="128" t="str">
        <f t="shared" si="11"/>
        <v/>
      </c>
      <c r="G162" s="128" t="str">
        <f t="shared" si="12"/>
        <v/>
      </c>
      <c r="H162" s="49"/>
      <c r="L162" s="49"/>
      <c r="M162" s="49"/>
      <c r="N162" s="78"/>
    </row>
    <row r="163" spans="1:14" ht="15" customHeight="1" x14ac:dyDescent="0.25">
      <c r="A163" s="67"/>
      <c r="B163" s="311" t="s">
        <v>349</v>
      </c>
      <c r="C163" s="321" t="s">
        <v>277</v>
      </c>
      <c r="D163" s="321" t="s">
        <v>278</v>
      </c>
      <c r="E163" s="313"/>
      <c r="F163" s="321" t="s">
        <v>279</v>
      </c>
      <c r="G163" s="321" t="s">
        <v>280</v>
      </c>
      <c r="H163" s="49"/>
      <c r="L163" s="49"/>
      <c r="M163" s="49"/>
      <c r="N163" s="78"/>
    </row>
    <row r="164" spans="1:14" x14ac:dyDescent="0.25">
      <c r="A164" s="51" t="s">
        <v>350</v>
      </c>
      <c r="B164" s="287" t="s">
        <v>351</v>
      </c>
      <c r="C164" s="127" t="s">
        <v>179</v>
      </c>
      <c r="D164" s="352">
        <v>17432.945960000001</v>
      </c>
      <c r="E164" s="420"/>
      <c r="F164" s="407" t="str">
        <f>IF($C$167=0,"",IF(C164="[for completion]","",IF(C164="","",C164/$C$167)))</f>
        <v/>
      </c>
      <c r="G164" s="407">
        <f>IF($D$167=0,"",IF(D164="[for completion]","",IF(D164="","",D164/$D$167)))</f>
        <v>0.99885406165550283</v>
      </c>
      <c r="H164" s="49"/>
      <c r="L164" s="49"/>
      <c r="M164" s="49"/>
      <c r="N164" s="78"/>
    </row>
    <row r="165" spans="1:14" x14ac:dyDescent="0.25">
      <c r="A165" s="51" t="s">
        <v>352</v>
      </c>
      <c r="B165" s="287" t="s">
        <v>353</v>
      </c>
      <c r="C165" s="127" t="s">
        <v>179</v>
      </c>
      <c r="D165" s="352">
        <v>20</v>
      </c>
      <c r="E165" s="420"/>
      <c r="F165" s="407" t="str">
        <f>IF($C$167=0,"",IF(C165="[for completion]","",IF(C165="","",C165/$C$167)))</f>
        <v/>
      </c>
      <c r="G165" s="407">
        <f>IF($D$167=0,"",IF(D165="[for completion]","",IF(D165="","",D165/$D$167)))</f>
        <v>1.1459383444971142E-3</v>
      </c>
      <c r="H165" s="49"/>
      <c r="L165" s="49"/>
      <c r="M165" s="49"/>
      <c r="N165" s="78"/>
    </row>
    <row r="166" spans="1:14" x14ac:dyDescent="0.25">
      <c r="A166" s="51" t="s">
        <v>354</v>
      </c>
      <c r="B166" s="287" t="s">
        <v>200</v>
      </c>
      <c r="C166" s="127" t="s">
        <v>179</v>
      </c>
      <c r="D166" s="352" t="s">
        <v>179</v>
      </c>
      <c r="E166" s="420"/>
      <c r="F166" s="407" t="str">
        <f>IF($C$167=0,"",IF(C166="[for completion]","",IF(C166="","",C166/$C$167)))</f>
        <v/>
      </c>
      <c r="G166" s="407" t="str">
        <f>IF($D$167=0,"",IF(D166="[for completion]","",IF(D166="","",D166/$D$167)))</f>
        <v/>
      </c>
      <c r="H166" s="49"/>
      <c r="L166" s="49"/>
      <c r="M166" s="49"/>
      <c r="N166" s="78"/>
    </row>
    <row r="167" spans="1:14" x14ac:dyDescent="0.25">
      <c r="A167" s="51" t="s">
        <v>355</v>
      </c>
      <c r="B167" s="329" t="s">
        <v>202</v>
      </c>
      <c r="C167" s="330">
        <f>SUM(C164:C166)</f>
        <v>0</v>
      </c>
      <c r="D167" s="421">
        <f>SUM(D164:D166)</f>
        <v>17452.945960000001</v>
      </c>
      <c r="E167" s="420"/>
      <c r="F167" s="422">
        <f>SUM(F164:F166)</f>
        <v>0</v>
      </c>
      <c r="G167" s="422">
        <f>SUM(G164:G166)</f>
        <v>1</v>
      </c>
      <c r="H167" s="49"/>
      <c r="L167" s="49"/>
      <c r="M167" s="49"/>
      <c r="N167" s="78"/>
    </row>
    <row r="168" spans="1:14" outlineLevel="1" x14ac:dyDescent="0.25">
      <c r="A168" s="51" t="s">
        <v>356</v>
      </c>
      <c r="B168" s="329"/>
      <c r="C168" s="330"/>
      <c r="D168" s="421"/>
      <c r="E168" s="420"/>
      <c r="F168" s="420"/>
      <c r="G168" s="414"/>
      <c r="H168" s="49"/>
      <c r="L168" s="49"/>
      <c r="M168" s="49"/>
      <c r="N168" s="78"/>
    </row>
    <row r="169" spans="1:14" outlineLevel="1" x14ac:dyDescent="0.25">
      <c r="A169" s="51" t="s">
        <v>357</v>
      </c>
      <c r="B169" s="329"/>
      <c r="C169" s="330"/>
      <c r="D169" s="330"/>
      <c r="E169" s="328"/>
      <c r="F169" s="328"/>
      <c r="G169" s="148"/>
      <c r="H169" s="49"/>
      <c r="L169" s="49"/>
      <c r="M169" s="49"/>
      <c r="N169" s="78"/>
    </row>
    <row r="170" spans="1:14" outlineLevel="1" x14ac:dyDescent="0.25">
      <c r="A170" s="51" t="s">
        <v>358</v>
      </c>
      <c r="B170" s="329"/>
      <c r="C170" s="330"/>
      <c r="D170" s="330"/>
      <c r="E170" s="328"/>
      <c r="F170" s="328"/>
      <c r="G170" s="148"/>
      <c r="H170" s="49"/>
      <c r="L170" s="49"/>
      <c r="M170" s="49"/>
      <c r="N170" s="78"/>
    </row>
    <row r="171" spans="1:14" outlineLevel="1" x14ac:dyDescent="0.25">
      <c r="A171" s="51" t="s">
        <v>359</v>
      </c>
      <c r="B171" s="329"/>
      <c r="C171" s="330"/>
      <c r="D171" s="330"/>
      <c r="E171" s="328"/>
      <c r="F171" s="328"/>
      <c r="G171" s="148"/>
      <c r="H171" s="49"/>
      <c r="L171" s="49"/>
      <c r="M171" s="49"/>
      <c r="N171" s="78"/>
    </row>
    <row r="172" spans="1:14" outlineLevel="1" x14ac:dyDescent="0.25">
      <c r="A172" s="51" t="s">
        <v>360</v>
      </c>
      <c r="B172" s="329"/>
      <c r="C172" s="330"/>
      <c r="D172" s="330"/>
      <c r="E172" s="328"/>
      <c r="F172" s="328"/>
      <c r="G172" s="148"/>
      <c r="H172" s="49"/>
      <c r="L172" s="49"/>
      <c r="M172" s="49"/>
      <c r="N172" s="78"/>
    </row>
    <row r="173" spans="1:14" ht="15" customHeight="1" x14ac:dyDescent="0.25">
      <c r="A173" s="67"/>
      <c r="B173" s="311" t="s">
        <v>361</v>
      </c>
      <c r="C173" s="312" t="s">
        <v>161</v>
      </c>
      <c r="D173" s="312"/>
      <c r="E173" s="313"/>
      <c r="F173" s="314" t="s">
        <v>362</v>
      </c>
      <c r="G173" s="314"/>
      <c r="H173" s="49"/>
      <c r="L173" s="49"/>
      <c r="M173" s="49"/>
      <c r="N173" s="78"/>
    </row>
    <row r="174" spans="1:14" ht="15" customHeight="1" x14ac:dyDescent="0.25">
      <c r="A174" s="51" t="s">
        <v>363</v>
      </c>
      <c r="B174" s="133" t="s">
        <v>364</v>
      </c>
      <c r="C174" s="127" t="s">
        <v>179</v>
      </c>
      <c r="D174" s="161"/>
      <c r="E174" s="129"/>
      <c r="F174" s="128" t="str">
        <f>IF($C$179=0,"",IF(C174="[for completion]","",C174/$C$179))</f>
        <v/>
      </c>
      <c r="G174" s="290"/>
      <c r="H174" s="49"/>
      <c r="L174" s="49"/>
      <c r="M174" s="49"/>
      <c r="N174" s="78"/>
    </row>
    <row r="175" spans="1:14" ht="30.75" customHeight="1" x14ac:dyDescent="0.25">
      <c r="A175" s="51" t="s">
        <v>365</v>
      </c>
      <c r="B175" s="133" t="s">
        <v>366</v>
      </c>
      <c r="C175" s="352">
        <v>359.5</v>
      </c>
      <c r="D175" s="405"/>
      <c r="E175" s="423"/>
      <c r="F175" s="407">
        <f>IF($C$179=0,"",IF(C175="[for completion]","",C175/$C$179))</f>
        <v>0.34385461501673842</v>
      </c>
      <c r="G175" s="290"/>
      <c r="H175" s="49"/>
      <c r="L175" s="49"/>
      <c r="M175" s="49"/>
      <c r="N175" s="78"/>
    </row>
    <row r="176" spans="1:14" x14ac:dyDescent="0.25">
      <c r="A176" s="51" t="s">
        <v>367</v>
      </c>
      <c r="B176" s="133" t="s">
        <v>368</v>
      </c>
      <c r="C176" s="352" t="s">
        <v>179</v>
      </c>
      <c r="D176" s="405"/>
      <c r="E176" s="423"/>
      <c r="F176" s="407"/>
      <c r="G176" s="290"/>
      <c r="H176" s="49"/>
      <c r="L176" s="49"/>
      <c r="M176" s="49"/>
      <c r="N176" s="78"/>
    </row>
    <row r="177" spans="1:14" x14ac:dyDescent="0.25">
      <c r="A177" s="51" t="s">
        <v>369</v>
      </c>
      <c r="B177" s="133" t="s">
        <v>370</v>
      </c>
      <c r="C177" s="352">
        <v>281</v>
      </c>
      <c r="D177" s="405"/>
      <c r="E177" s="423"/>
      <c r="F177" s="407">
        <f>IF($C$179=0,"",IF(C177="[for completion]","",C177/$C$179))</f>
        <v>0.26877092300334771</v>
      </c>
      <c r="G177" s="290"/>
      <c r="H177" s="49"/>
      <c r="L177" s="49"/>
      <c r="M177" s="49"/>
      <c r="N177" s="78"/>
    </row>
    <row r="178" spans="1:14" x14ac:dyDescent="0.25">
      <c r="A178" s="51" t="s">
        <v>371</v>
      </c>
      <c r="B178" s="133" t="s">
        <v>200</v>
      </c>
      <c r="C178" s="352">
        <v>405</v>
      </c>
      <c r="D178" s="405"/>
      <c r="E178" s="423"/>
      <c r="F178" s="407">
        <f>IF($C$179=0,"",IF(C178="[for completion]","",C178/$C$179))</f>
        <v>0.38737446197991393</v>
      </c>
      <c r="G178" s="290"/>
      <c r="H178" s="49"/>
      <c r="L178" s="49"/>
      <c r="M178" s="49"/>
      <c r="N178" s="78"/>
    </row>
    <row r="179" spans="1:14" x14ac:dyDescent="0.25">
      <c r="A179" s="51" t="s">
        <v>372</v>
      </c>
      <c r="B179" s="324" t="s">
        <v>202</v>
      </c>
      <c r="C179" s="408">
        <f>SUM(C174:C178)</f>
        <v>1045.5</v>
      </c>
      <c r="D179" s="405"/>
      <c r="E179" s="423"/>
      <c r="F179" s="409">
        <f>SUM(F174:F178)</f>
        <v>1</v>
      </c>
      <c r="G179" s="290"/>
      <c r="H179" s="49"/>
      <c r="L179" s="49"/>
      <c r="M179" s="49"/>
      <c r="N179" s="78"/>
    </row>
    <row r="180" spans="1:14" outlineLevel="1" x14ac:dyDescent="0.25">
      <c r="A180" s="51" t="s">
        <v>373</v>
      </c>
      <c r="B180" s="331" t="s">
        <v>374</v>
      </c>
      <c r="C180" s="352"/>
      <c r="D180" s="405"/>
      <c r="E180" s="423"/>
      <c r="F180" s="407">
        <f t="shared" ref="F180:F187" si="13">IF($C$179=0,"",IF(C180="[for completion]","",C180/$C$179))</f>
        <v>0</v>
      </c>
      <c r="G180" s="290"/>
      <c r="H180" s="49"/>
      <c r="L180" s="49"/>
      <c r="M180" s="49"/>
      <c r="N180" s="78"/>
    </row>
    <row r="181" spans="1:14" s="82" customFormat="1" ht="30" customHeight="1" outlineLevel="1" x14ac:dyDescent="0.25">
      <c r="A181" s="51" t="s">
        <v>375</v>
      </c>
      <c r="B181" s="331" t="s">
        <v>376</v>
      </c>
      <c r="C181" s="424"/>
      <c r="D181" s="405"/>
      <c r="E181" s="405"/>
      <c r="F181" s="407">
        <f t="shared" si="13"/>
        <v>0</v>
      </c>
      <c r="G181" s="156"/>
    </row>
    <row r="182" spans="1:14" ht="30" customHeight="1" outlineLevel="1" x14ac:dyDescent="0.25">
      <c r="A182" s="51" t="s">
        <v>377</v>
      </c>
      <c r="B182" s="331" t="s">
        <v>378</v>
      </c>
      <c r="C182" s="352"/>
      <c r="D182" s="405"/>
      <c r="E182" s="423"/>
      <c r="F182" s="407">
        <f t="shared" si="13"/>
        <v>0</v>
      </c>
      <c r="G182" s="290"/>
      <c r="H182" s="49"/>
      <c r="L182" s="49"/>
      <c r="M182" s="49"/>
      <c r="N182" s="78"/>
    </row>
    <row r="183" spans="1:14" outlineLevel="1" x14ac:dyDescent="0.25">
      <c r="A183" s="51" t="s">
        <v>379</v>
      </c>
      <c r="B183" s="331" t="s">
        <v>380</v>
      </c>
      <c r="C183" s="352"/>
      <c r="D183" s="405"/>
      <c r="E183" s="423"/>
      <c r="F183" s="407">
        <f t="shared" si="13"/>
        <v>0</v>
      </c>
      <c r="G183" s="290"/>
      <c r="H183" s="49"/>
      <c r="L183" s="49"/>
      <c r="M183" s="49"/>
      <c r="N183" s="78"/>
    </row>
    <row r="184" spans="1:14" s="82" customFormat="1" ht="30" customHeight="1" outlineLevel="1" x14ac:dyDescent="0.25">
      <c r="A184" s="51" t="s">
        <v>381</v>
      </c>
      <c r="B184" s="331" t="s">
        <v>382</v>
      </c>
      <c r="C184" s="424"/>
      <c r="D184" s="405"/>
      <c r="E184" s="405"/>
      <c r="F184" s="407">
        <f t="shared" si="13"/>
        <v>0</v>
      </c>
      <c r="G184" s="156"/>
    </row>
    <row r="185" spans="1:14" ht="30" customHeight="1" outlineLevel="1" x14ac:dyDescent="0.25">
      <c r="A185" s="51" t="s">
        <v>383</v>
      </c>
      <c r="B185" s="331" t="s">
        <v>384</v>
      </c>
      <c r="C185" s="352"/>
      <c r="D185" s="405"/>
      <c r="E185" s="423"/>
      <c r="F185" s="407">
        <f t="shared" si="13"/>
        <v>0</v>
      </c>
      <c r="G185" s="290"/>
      <c r="H185" s="49"/>
      <c r="L185" s="49"/>
      <c r="M185" s="49"/>
      <c r="N185" s="78"/>
    </row>
    <row r="186" spans="1:14" outlineLevel="1" x14ac:dyDescent="0.25">
      <c r="A186" s="51" t="s">
        <v>385</v>
      </c>
      <c r="B186" s="331" t="s">
        <v>386</v>
      </c>
      <c r="C186" s="352">
        <v>359.5</v>
      </c>
      <c r="D186" s="405"/>
      <c r="E186" s="423"/>
      <c r="F186" s="407">
        <f t="shared" si="13"/>
        <v>0.34385461501673842</v>
      </c>
      <c r="G186" s="290"/>
      <c r="H186" s="49"/>
      <c r="L186" s="49"/>
      <c r="M186" s="49"/>
      <c r="N186" s="78"/>
    </row>
    <row r="187" spans="1:14" outlineLevel="1" x14ac:dyDescent="0.25">
      <c r="A187" s="51" t="s">
        <v>387</v>
      </c>
      <c r="B187" s="331" t="s">
        <v>388</v>
      </c>
      <c r="C187" s="352">
        <v>281</v>
      </c>
      <c r="D187" s="405"/>
      <c r="E187" s="423"/>
      <c r="F187" s="407">
        <f t="shared" si="13"/>
        <v>0.26877092300334771</v>
      </c>
      <c r="G187" s="290"/>
      <c r="H187" s="49"/>
      <c r="L187" s="49"/>
      <c r="M187" s="49"/>
      <c r="N187" s="78"/>
    </row>
    <row r="188" spans="1:14" outlineLevel="1" x14ac:dyDescent="0.25">
      <c r="A188" s="51" t="s">
        <v>389</v>
      </c>
      <c r="B188" s="331"/>
      <c r="C188" s="405"/>
      <c r="D188" s="405"/>
      <c r="E188" s="423"/>
      <c r="F188" s="419"/>
      <c r="G188" s="290"/>
      <c r="H188" s="49"/>
      <c r="L188" s="49"/>
      <c r="M188" s="49"/>
      <c r="N188" s="78"/>
    </row>
    <row r="189" spans="1:14" outlineLevel="1" x14ac:dyDescent="0.25">
      <c r="A189" s="51" t="s">
        <v>390</v>
      </c>
      <c r="B189" s="331"/>
      <c r="C189" s="405"/>
      <c r="D189" s="405"/>
      <c r="E189" s="423"/>
      <c r="F189" s="419"/>
      <c r="G189" s="290"/>
      <c r="H189" s="49"/>
      <c r="L189" s="49"/>
      <c r="M189" s="49"/>
      <c r="N189" s="78"/>
    </row>
    <row r="190" spans="1:14" outlineLevel="1" x14ac:dyDescent="0.25">
      <c r="A190" s="51" t="s">
        <v>391</v>
      </c>
      <c r="B190" s="331"/>
      <c r="C190" s="156"/>
      <c r="D190" s="156"/>
      <c r="E190" s="320"/>
      <c r="F190" s="290"/>
      <c r="G190" s="290"/>
      <c r="H190" s="49"/>
      <c r="L190" s="49"/>
      <c r="M190" s="49"/>
      <c r="N190" s="78"/>
    </row>
    <row r="191" spans="1:14" outlineLevel="1" x14ac:dyDescent="0.25">
      <c r="A191" s="51" t="s">
        <v>392</v>
      </c>
      <c r="B191" s="135"/>
      <c r="C191" s="156"/>
      <c r="D191" s="156"/>
      <c r="E191" s="320"/>
      <c r="F191" s="290"/>
      <c r="G191" s="290"/>
      <c r="H191" s="49"/>
      <c r="L191" s="49"/>
      <c r="M191" s="49"/>
      <c r="N191" s="78"/>
    </row>
    <row r="192" spans="1:14" ht="15" customHeight="1" x14ac:dyDescent="0.25">
      <c r="A192" s="67"/>
      <c r="B192" s="311" t="s">
        <v>393</v>
      </c>
      <c r="C192" s="312" t="s">
        <v>161</v>
      </c>
      <c r="D192" s="312"/>
      <c r="E192" s="313"/>
      <c r="F192" s="314" t="s">
        <v>362</v>
      </c>
      <c r="G192" s="314"/>
      <c r="H192" s="49"/>
      <c r="L192" s="49"/>
      <c r="M192" s="49"/>
      <c r="N192" s="78"/>
    </row>
    <row r="193" spans="1:14" x14ac:dyDescent="0.25">
      <c r="A193" s="51" t="s">
        <v>394</v>
      </c>
      <c r="B193" s="133" t="s">
        <v>395</v>
      </c>
      <c r="C193" s="352">
        <v>677</v>
      </c>
      <c r="D193" s="405"/>
      <c r="E193" s="406"/>
      <c r="F193" s="407">
        <f t="shared" ref="F193:F206" si="14">IF($C$208=0,"",IF(C193="[for completion]","",C193/$C$208))</f>
        <v>0.64753706360593022</v>
      </c>
      <c r="G193" s="290"/>
      <c r="H193" s="49"/>
      <c r="L193" s="49"/>
      <c r="M193" s="49"/>
      <c r="N193" s="78"/>
    </row>
    <row r="194" spans="1:14" x14ac:dyDescent="0.25">
      <c r="A194" s="51" t="s">
        <v>396</v>
      </c>
      <c r="B194" s="133" t="s">
        <v>397</v>
      </c>
      <c r="C194" s="352">
        <v>70</v>
      </c>
      <c r="D194" s="405"/>
      <c r="E194" s="423"/>
      <c r="F194" s="407">
        <f t="shared" si="14"/>
        <v>6.6953610712577716E-2</v>
      </c>
      <c r="G194" s="320"/>
      <c r="H194" s="49"/>
      <c r="L194" s="49"/>
      <c r="M194" s="49"/>
      <c r="N194" s="78"/>
    </row>
    <row r="195" spans="1:14" x14ac:dyDescent="0.25">
      <c r="A195" s="51" t="s">
        <v>398</v>
      </c>
      <c r="B195" s="133" t="s">
        <v>399</v>
      </c>
      <c r="C195" s="352" t="s">
        <v>179</v>
      </c>
      <c r="D195" s="405"/>
      <c r="E195" s="423"/>
      <c r="F195" s="407" t="str">
        <f t="shared" si="14"/>
        <v/>
      </c>
      <c r="G195" s="320"/>
      <c r="H195" s="49"/>
      <c r="L195" s="49"/>
      <c r="M195" s="49"/>
      <c r="N195" s="78"/>
    </row>
    <row r="196" spans="1:14" x14ac:dyDescent="0.25">
      <c r="A196" s="51" t="s">
        <v>400</v>
      </c>
      <c r="B196" s="133" t="s">
        <v>401</v>
      </c>
      <c r="C196" s="352" t="s">
        <v>179</v>
      </c>
      <c r="D196" s="405"/>
      <c r="E196" s="423"/>
      <c r="F196" s="407" t="str">
        <f t="shared" si="14"/>
        <v/>
      </c>
      <c r="G196" s="320"/>
      <c r="H196" s="49"/>
      <c r="L196" s="49"/>
      <c r="M196" s="49"/>
      <c r="N196" s="78"/>
    </row>
    <row r="197" spans="1:14" x14ac:dyDescent="0.25">
      <c r="A197" s="51" t="s">
        <v>402</v>
      </c>
      <c r="B197" s="133" t="s">
        <v>403</v>
      </c>
      <c r="C197" s="352" t="s">
        <v>179</v>
      </c>
      <c r="D197" s="405"/>
      <c r="E197" s="423"/>
      <c r="F197" s="407" t="str">
        <f t="shared" si="14"/>
        <v/>
      </c>
      <c r="G197" s="320"/>
      <c r="H197" s="49"/>
      <c r="L197" s="49"/>
      <c r="M197" s="49"/>
      <c r="N197" s="78"/>
    </row>
    <row r="198" spans="1:14" x14ac:dyDescent="0.25">
      <c r="A198" s="51" t="s">
        <v>404</v>
      </c>
      <c r="B198" s="133" t="s">
        <v>405</v>
      </c>
      <c r="C198" s="352" t="s">
        <v>179</v>
      </c>
      <c r="D198" s="405"/>
      <c r="E198" s="423"/>
      <c r="F198" s="407" t="str">
        <f t="shared" si="14"/>
        <v/>
      </c>
      <c r="G198" s="320"/>
      <c r="H198" s="49"/>
      <c r="L198" s="49"/>
      <c r="M198" s="49"/>
      <c r="N198" s="78"/>
    </row>
    <row r="199" spans="1:14" x14ac:dyDescent="0.25">
      <c r="A199" s="51" t="s">
        <v>406</v>
      </c>
      <c r="B199" s="133" t="s">
        <v>407</v>
      </c>
      <c r="C199" s="352" t="s">
        <v>179</v>
      </c>
      <c r="D199" s="405"/>
      <c r="E199" s="423"/>
      <c r="F199" s="407" t="str">
        <f t="shared" si="14"/>
        <v/>
      </c>
      <c r="G199" s="320"/>
      <c r="H199" s="49"/>
      <c r="L199" s="49"/>
      <c r="M199" s="49"/>
      <c r="N199" s="78"/>
    </row>
    <row r="200" spans="1:14" x14ac:dyDescent="0.25">
      <c r="A200" s="51" t="s">
        <v>408</v>
      </c>
      <c r="B200" s="133" t="s">
        <v>409</v>
      </c>
      <c r="C200" s="352">
        <v>298.5</v>
      </c>
      <c r="D200" s="405"/>
      <c r="E200" s="423"/>
      <c r="F200" s="407">
        <f t="shared" si="14"/>
        <v>0.28550932568149212</v>
      </c>
      <c r="G200" s="320"/>
      <c r="H200" s="49"/>
      <c r="L200" s="49"/>
      <c r="M200" s="49"/>
      <c r="N200" s="78"/>
    </row>
    <row r="201" spans="1:14" x14ac:dyDescent="0.25">
      <c r="A201" s="51" t="s">
        <v>410</v>
      </c>
      <c r="B201" s="133" t="s">
        <v>411</v>
      </c>
      <c r="C201" s="352" t="s">
        <v>179</v>
      </c>
      <c r="D201" s="405"/>
      <c r="E201" s="423"/>
      <c r="F201" s="407" t="str">
        <f t="shared" si="14"/>
        <v/>
      </c>
      <c r="G201" s="320"/>
      <c r="H201" s="49"/>
      <c r="L201" s="49"/>
      <c r="M201" s="49"/>
      <c r="N201" s="78"/>
    </row>
    <row r="202" spans="1:14" x14ac:dyDescent="0.25">
      <c r="A202" s="51" t="s">
        <v>412</v>
      </c>
      <c r="B202" s="133" t="s">
        <v>413</v>
      </c>
      <c r="C202" s="352" t="s">
        <v>179</v>
      </c>
      <c r="D202" s="405"/>
      <c r="E202" s="423"/>
      <c r="F202" s="407" t="str">
        <f t="shared" si="14"/>
        <v/>
      </c>
      <c r="G202" s="320"/>
      <c r="H202" s="49"/>
      <c r="L202" s="49"/>
      <c r="M202" s="49"/>
      <c r="N202" s="78"/>
    </row>
    <row r="203" spans="1:14" x14ac:dyDescent="0.25">
      <c r="A203" s="51" t="s">
        <v>414</v>
      </c>
      <c r="B203" s="133" t="s">
        <v>415</v>
      </c>
      <c r="C203" s="352" t="s">
        <v>179</v>
      </c>
      <c r="D203" s="405"/>
      <c r="E203" s="423"/>
      <c r="F203" s="407" t="str">
        <f t="shared" si="14"/>
        <v/>
      </c>
      <c r="G203" s="320"/>
      <c r="H203" s="49"/>
      <c r="L203" s="49"/>
      <c r="M203" s="49"/>
      <c r="N203" s="78"/>
    </row>
    <row r="204" spans="1:14" x14ac:dyDescent="0.25">
      <c r="A204" s="51" t="s">
        <v>416</v>
      </c>
      <c r="B204" s="133" t="s">
        <v>417</v>
      </c>
      <c r="C204" s="352" t="s">
        <v>179</v>
      </c>
      <c r="D204" s="405"/>
      <c r="E204" s="423"/>
      <c r="F204" s="407" t="str">
        <f t="shared" si="14"/>
        <v/>
      </c>
      <c r="G204" s="320"/>
      <c r="H204" s="49"/>
      <c r="L204" s="49"/>
      <c r="M204" s="49"/>
      <c r="N204" s="78"/>
    </row>
    <row r="205" spans="1:14" x14ac:dyDescent="0.25">
      <c r="A205" s="51" t="s">
        <v>418</v>
      </c>
      <c r="B205" s="133" t="s">
        <v>419</v>
      </c>
      <c r="C205" s="352" t="s">
        <v>179</v>
      </c>
      <c r="D205" s="405"/>
      <c r="E205" s="423"/>
      <c r="F205" s="407" t="str">
        <f t="shared" si="14"/>
        <v/>
      </c>
      <c r="G205" s="320"/>
      <c r="H205" s="49"/>
      <c r="L205" s="49"/>
      <c r="M205" s="49"/>
      <c r="N205" s="78"/>
    </row>
    <row r="206" spans="1:14" x14ac:dyDescent="0.25">
      <c r="A206" s="51" t="s">
        <v>420</v>
      </c>
      <c r="B206" s="133" t="s">
        <v>200</v>
      </c>
      <c r="C206" s="352" t="s">
        <v>179</v>
      </c>
      <c r="D206" s="405"/>
      <c r="E206" s="423"/>
      <c r="F206" s="407" t="str">
        <f t="shared" si="14"/>
        <v/>
      </c>
      <c r="G206" s="320"/>
      <c r="H206" s="49"/>
      <c r="L206" s="49"/>
      <c r="M206" s="49"/>
      <c r="N206" s="78"/>
    </row>
    <row r="207" spans="1:14" x14ac:dyDescent="0.25">
      <c r="A207" s="51" t="s">
        <v>421</v>
      </c>
      <c r="B207" s="317" t="s">
        <v>422</v>
      </c>
      <c r="C207" s="352">
        <f>SUM(C193:C195)</f>
        <v>747</v>
      </c>
      <c r="D207" s="405"/>
      <c r="E207" s="423"/>
      <c r="F207" s="407"/>
      <c r="G207" s="320"/>
      <c r="H207" s="49"/>
      <c r="L207" s="49"/>
      <c r="M207" s="49"/>
      <c r="N207" s="78"/>
    </row>
    <row r="208" spans="1:14" x14ac:dyDescent="0.25">
      <c r="A208" s="51" t="s">
        <v>423</v>
      </c>
      <c r="B208" s="324" t="s">
        <v>202</v>
      </c>
      <c r="C208" s="408">
        <f>SUM(C193:C206)</f>
        <v>1045.5</v>
      </c>
      <c r="D208" s="415"/>
      <c r="E208" s="423"/>
      <c r="F208" s="409">
        <f>SUM(F193:F206)</f>
        <v>1</v>
      </c>
      <c r="G208" s="320"/>
      <c r="H208" s="49"/>
      <c r="L208" s="49"/>
      <c r="M208" s="49"/>
      <c r="N208" s="78"/>
    </row>
    <row r="209" spans="1:14" outlineLevel="1" x14ac:dyDescent="0.25">
      <c r="A209" s="51" t="s">
        <v>424</v>
      </c>
      <c r="B209" s="135" t="s">
        <v>204</v>
      </c>
      <c r="C209" s="352"/>
      <c r="D209" s="405"/>
      <c r="E209" s="423"/>
      <c r="F209" s="407">
        <f t="shared" ref="F209:F215" si="15">IF($C$208=0,"",IF(C209="[for completion]","",C209/$C$208))</f>
        <v>0</v>
      </c>
      <c r="G209" s="320"/>
      <c r="H209" s="49"/>
      <c r="L209" s="49"/>
      <c r="M209" s="49"/>
      <c r="N209" s="78"/>
    </row>
    <row r="210" spans="1:14" outlineLevel="1" x14ac:dyDescent="0.25">
      <c r="A210" s="51" t="s">
        <v>425</v>
      </c>
      <c r="B210" s="135" t="s">
        <v>204</v>
      </c>
      <c r="C210" s="127"/>
      <c r="D210" s="156"/>
      <c r="E210" s="320"/>
      <c r="F210" s="128">
        <f t="shared" si="15"/>
        <v>0</v>
      </c>
      <c r="G210" s="320"/>
      <c r="H210" s="49"/>
      <c r="L210" s="49"/>
      <c r="M210" s="49"/>
      <c r="N210" s="78"/>
    </row>
    <row r="211" spans="1:14" outlineLevel="1" x14ac:dyDescent="0.25">
      <c r="A211" s="51" t="s">
        <v>426</v>
      </c>
      <c r="B211" s="135" t="s">
        <v>204</v>
      </c>
      <c r="C211" s="127"/>
      <c r="D211" s="156"/>
      <c r="E211" s="320"/>
      <c r="F211" s="128">
        <f t="shared" si="15"/>
        <v>0</v>
      </c>
      <c r="G211" s="320"/>
      <c r="H211" s="49"/>
      <c r="L211" s="49"/>
      <c r="M211" s="49"/>
      <c r="N211" s="78"/>
    </row>
    <row r="212" spans="1:14" outlineLevel="1" x14ac:dyDescent="0.25">
      <c r="A212" s="51" t="s">
        <v>427</v>
      </c>
      <c r="B212" s="135" t="s">
        <v>204</v>
      </c>
      <c r="C212" s="127"/>
      <c r="D212" s="156"/>
      <c r="E212" s="320"/>
      <c r="F212" s="128">
        <f t="shared" si="15"/>
        <v>0</v>
      </c>
      <c r="G212" s="320"/>
      <c r="H212" s="49"/>
      <c r="L212" s="49"/>
      <c r="M212" s="49"/>
      <c r="N212" s="78"/>
    </row>
    <row r="213" spans="1:14" outlineLevel="1" x14ac:dyDescent="0.25">
      <c r="A213" s="51" t="s">
        <v>428</v>
      </c>
      <c r="B213" s="135" t="s">
        <v>204</v>
      </c>
      <c r="C213" s="127"/>
      <c r="D213" s="156"/>
      <c r="E213" s="320"/>
      <c r="F213" s="128">
        <f t="shared" si="15"/>
        <v>0</v>
      </c>
      <c r="G213" s="320"/>
      <c r="H213" s="49"/>
      <c r="L213" s="49"/>
      <c r="M213" s="49"/>
      <c r="N213" s="78"/>
    </row>
    <row r="214" spans="1:14" outlineLevel="1" x14ac:dyDescent="0.25">
      <c r="A214" s="51" t="s">
        <v>429</v>
      </c>
      <c r="B214" s="135" t="s">
        <v>204</v>
      </c>
      <c r="C214" s="127"/>
      <c r="D214" s="156"/>
      <c r="E214" s="320"/>
      <c r="F214" s="128">
        <f t="shared" si="15"/>
        <v>0</v>
      </c>
      <c r="G214" s="320"/>
      <c r="H214" s="49"/>
      <c r="L214" s="49"/>
      <c r="M214" s="49"/>
      <c r="N214" s="78"/>
    </row>
    <row r="215" spans="1:14" outlineLevel="1" x14ac:dyDescent="0.25">
      <c r="A215" s="51" t="s">
        <v>430</v>
      </c>
      <c r="B215" s="135" t="s">
        <v>204</v>
      </c>
      <c r="C215" s="127"/>
      <c r="D215" s="156"/>
      <c r="E215" s="320"/>
      <c r="F215" s="128">
        <f t="shared" si="15"/>
        <v>0</v>
      </c>
      <c r="G215" s="320"/>
      <c r="H215" s="49"/>
      <c r="L215" s="49"/>
      <c r="M215" s="49"/>
      <c r="N215" s="78"/>
    </row>
    <row r="216" spans="1:14" ht="15" customHeight="1" x14ac:dyDescent="0.25">
      <c r="A216" s="67"/>
      <c r="B216" s="311" t="s">
        <v>431</v>
      </c>
      <c r="C216" s="312" t="s">
        <v>161</v>
      </c>
      <c r="D216" s="312"/>
      <c r="E216" s="313"/>
      <c r="F216" s="314" t="s">
        <v>190</v>
      </c>
      <c r="G216" s="314" t="s">
        <v>432</v>
      </c>
      <c r="H216" s="49"/>
      <c r="L216" s="49"/>
      <c r="M216" s="49"/>
      <c r="N216" s="78"/>
    </row>
    <row r="217" spans="1:14" x14ac:dyDescent="0.25">
      <c r="A217" s="51" t="s">
        <v>433</v>
      </c>
      <c r="B217" s="148" t="s">
        <v>434</v>
      </c>
      <c r="C217" s="127" t="s">
        <v>179</v>
      </c>
      <c r="D217" s="156"/>
      <c r="E217" s="328"/>
      <c r="F217" s="128" t="str">
        <f>IF($C$38=0,"",IF(C217="[for completion]","",IF(C217="","",C217/$C$38)))</f>
        <v/>
      </c>
      <c r="G217" s="128" t="str">
        <f>IF($C$39=0,"",IF(C217="[for completion]","",IF(C217="","",C217/$C$39)))</f>
        <v/>
      </c>
      <c r="H217" s="49"/>
      <c r="L217" s="49"/>
      <c r="M217" s="49"/>
      <c r="N217" s="78"/>
    </row>
    <row r="218" spans="1:14" x14ac:dyDescent="0.25">
      <c r="A218" s="51" t="s">
        <v>435</v>
      </c>
      <c r="B218" s="148" t="s">
        <v>436</v>
      </c>
      <c r="C218" s="352">
        <v>995.5</v>
      </c>
      <c r="D218" s="405"/>
      <c r="E218" s="420"/>
      <c r="F218" s="407">
        <f>IF($C$38=0,"",IF(C218="[for completion]","",IF(C218="","",C218/$C$38)))</f>
        <v>5.4119719158532732E-2</v>
      </c>
      <c r="G218" s="407">
        <f>IF($C$39=0,"",IF(C218="[for completion]","",IF(C218="","",C218/$C$39)))</f>
        <v>5.7039080996030798E-2</v>
      </c>
      <c r="H218" s="49"/>
      <c r="L218" s="49"/>
      <c r="M218" s="49"/>
      <c r="N218" s="78"/>
    </row>
    <row r="219" spans="1:14" x14ac:dyDescent="0.25">
      <c r="A219" s="51" t="s">
        <v>437</v>
      </c>
      <c r="B219" s="148" t="s">
        <v>200</v>
      </c>
      <c r="C219" s="352" t="s">
        <v>179</v>
      </c>
      <c r="D219" s="405"/>
      <c r="E219" s="420"/>
      <c r="F219" s="407" t="str">
        <f>IF($C$38=0,"",IF(C219="[for completion]","",IF(C219="","",C219/$C$38)))</f>
        <v/>
      </c>
      <c r="G219" s="407" t="str">
        <f>IF($C$39=0,"",IF(C219="[for completion]","",IF(C219="","",C219/$C$39)))</f>
        <v/>
      </c>
      <c r="H219" s="49"/>
      <c r="L219" s="49"/>
      <c r="M219" s="49"/>
      <c r="N219" s="78"/>
    </row>
    <row r="220" spans="1:14" x14ac:dyDescent="0.25">
      <c r="A220" s="51" t="s">
        <v>438</v>
      </c>
      <c r="B220" s="324" t="s">
        <v>202</v>
      </c>
      <c r="C220" s="352">
        <f>SUM(C217:C219)</f>
        <v>995.5</v>
      </c>
      <c r="D220" s="405"/>
      <c r="E220" s="420"/>
      <c r="F220" s="355">
        <f>SUM(F217:F219)</f>
        <v>5.4119719158532732E-2</v>
      </c>
      <c r="G220" s="355">
        <f>SUM(G217:G219)</f>
        <v>5.7039080996030798E-2</v>
      </c>
      <c r="H220" s="49"/>
      <c r="L220" s="49"/>
      <c r="M220" s="49"/>
      <c r="N220" s="78"/>
    </row>
    <row r="221" spans="1:14" outlineLevel="1" x14ac:dyDescent="0.25">
      <c r="A221" s="51" t="s">
        <v>439</v>
      </c>
      <c r="B221" s="135" t="s">
        <v>204</v>
      </c>
      <c r="C221" s="352"/>
      <c r="D221" s="405"/>
      <c r="E221" s="420"/>
      <c r="F221" s="407" t="str">
        <f t="shared" ref="F221:F227" si="16">IF($C$38=0,"",IF(C221="[for completion]","",IF(C221="","",C221/$C$38)))</f>
        <v/>
      </c>
      <c r="G221" s="407" t="str">
        <f t="shared" ref="G221:G227" si="17">IF($C$39=0,"",IF(C221="[for completion]","",IF(C221="","",C221/$C$39)))</f>
        <v/>
      </c>
      <c r="H221" s="49"/>
      <c r="L221" s="49"/>
      <c r="M221" s="49"/>
      <c r="N221" s="78"/>
    </row>
    <row r="222" spans="1:14" outlineLevel="1" x14ac:dyDescent="0.25">
      <c r="A222" s="51" t="s">
        <v>440</v>
      </c>
      <c r="B222" s="135" t="s">
        <v>204</v>
      </c>
      <c r="C222" s="127"/>
      <c r="D222" s="156"/>
      <c r="E222" s="328"/>
      <c r="F222" s="128" t="str">
        <f t="shared" si="16"/>
        <v/>
      </c>
      <c r="G222" s="128" t="str">
        <f t="shared" si="17"/>
        <v/>
      </c>
      <c r="H222" s="49"/>
      <c r="L222" s="49"/>
      <c r="M222" s="49"/>
      <c r="N222" s="78"/>
    </row>
    <row r="223" spans="1:14" outlineLevel="1" x14ac:dyDescent="0.25">
      <c r="A223" s="51" t="s">
        <v>441</v>
      </c>
      <c r="B223" s="135" t="s">
        <v>204</v>
      </c>
      <c r="C223" s="127"/>
      <c r="D223" s="156"/>
      <c r="E223" s="328"/>
      <c r="F223" s="128" t="str">
        <f t="shared" si="16"/>
        <v/>
      </c>
      <c r="G223" s="128" t="str">
        <f t="shared" si="17"/>
        <v/>
      </c>
      <c r="H223" s="49"/>
      <c r="L223" s="49"/>
      <c r="M223" s="49"/>
      <c r="N223" s="78"/>
    </row>
    <row r="224" spans="1:14" outlineLevel="1" x14ac:dyDescent="0.25">
      <c r="A224" s="51" t="s">
        <v>442</v>
      </c>
      <c r="B224" s="135" t="s">
        <v>204</v>
      </c>
      <c r="C224" s="127"/>
      <c r="D224" s="156"/>
      <c r="E224" s="328"/>
      <c r="F224" s="128" t="str">
        <f t="shared" si="16"/>
        <v/>
      </c>
      <c r="G224" s="128" t="str">
        <f t="shared" si="17"/>
        <v/>
      </c>
      <c r="H224" s="49"/>
      <c r="L224" s="49"/>
      <c r="M224" s="49"/>
      <c r="N224" s="78"/>
    </row>
    <row r="225" spans="1:13" outlineLevel="1" x14ac:dyDescent="0.25">
      <c r="A225" s="51" t="s">
        <v>443</v>
      </c>
      <c r="B225" s="135" t="s">
        <v>204</v>
      </c>
      <c r="C225" s="127"/>
      <c r="D225" s="156"/>
      <c r="E225" s="328"/>
      <c r="F225" s="128" t="str">
        <f t="shared" si="16"/>
        <v/>
      </c>
      <c r="G225" s="128" t="str">
        <f t="shared" si="17"/>
        <v/>
      </c>
      <c r="H225" s="49"/>
      <c r="L225" s="49"/>
      <c r="M225" s="49"/>
    </row>
    <row r="226" spans="1:13" outlineLevel="1" x14ac:dyDescent="0.25">
      <c r="A226" s="51" t="s">
        <v>444</v>
      </c>
      <c r="B226" s="135" t="s">
        <v>204</v>
      </c>
      <c r="C226" s="127"/>
      <c r="D226" s="156"/>
      <c r="E226" s="133"/>
      <c r="F226" s="128" t="str">
        <f t="shared" si="16"/>
        <v/>
      </c>
      <c r="G226" s="128" t="str">
        <f t="shared" si="17"/>
        <v/>
      </c>
      <c r="H226" s="49"/>
      <c r="L226" s="49"/>
      <c r="M226" s="49"/>
    </row>
    <row r="227" spans="1:13" outlineLevel="1" x14ac:dyDescent="0.25">
      <c r="A227" s="51" t="s">
        <v>445</v>
      </c>
      <c r="B227" s="135" t="s">
        <v>204</v>
      </c>
      <c r="C227" s="127"/>
      <c r="D227" s="156"/>
      <c r="E227" s="328"/>
      <c r="F227" s="128" t="str">
        <f t="shared" si="16"/>
        <v/>
      </c>
      <c r="G227" s="128" t="str">
        <f t="shared" si="17"/>
        <v/>
      </c>
      <c r="H227" s="49"/>
      <c r="L227" s="49"/>
      <c r="M227" s="49"/>
    </row>
    <row r="228" spans="1:13" ht="15" customHeight="1" x14ac:dyDescent="0.25">
      <c r="A228" s="67"/>
      <c r="B228" s="311" t="s">
        <v>446</v>
      </c>
      <c r="C228" s="312"/>
      <c r="D228" s="312"/>
      <c r="E228" s="313"/>
      <c r="F228" s="314"/>
      <c r="G228" s="314"/>
      <c r="H228" s="49"/>
      <c r="L228" s="49"/>
      <c r="M228" s="49"/>
    </row>
    <row r="229" spans="1:13" ht="30" customHeight="1" x14ac:dyDescent="0.25">
      <c r="A229" s="51" t="s">
        <v>447</v>
      </c>
      <c r="B229" s="133" t="s">
        <v>448</v>
      </c>
      <c r="C229" s="124" t="s">
        <v>153</v>
      </c>
      <c r="D229" s="156"/>
      <c r="E229" s="156"/>
      <c r="F229" s="156"/>
      <c r="G229" s="156"/>
      <c r="H229" s="49"/>
      <c r="L229" s="49"/>
      <c r="M229" s="49"/>
    </row>
    <row r="230" spans="1:13" ht="15" customHeight="1" x14ac:dyDescent="0.25">
      <c r="A230" s="67"/>
      <c r="B230" s="311" t="s">
        <v>449</v>
      </c>
      <c r="C230" s="312"/>
      <c r="D230" s="312"/>
      <c r="E230" s="313"/>
      <c r="F230" s="314"/>
      <c r="G230" s="314"/>
      <c r="H230" s="49"/>
      <c r="L230" s="49"/>
      <c r="M230" s="49"/>
    </row>
    <row r="231" spans="1:13" x14ac:dyDescent="0.25">
      <c r="A231" s="51" t="s">
        <v>450</v>
      </c>
      <c r="B231" s="124" t="s">
        <v>451</v>
      </c>
      <c r="C231" s="127" t="s">
        <v>179</v>
      </c>
      <c r="D231" s="156"/>
      <c r="E231" s="133"/>
      <c r="F231" s="156"/>
      <c r="G231" s="156"/>
      <c r="H231" s="49"/>
      <c r="L231" s="49"/>
      <c r="M231" s="49"/>
    </row>
    <row r="232" spans="1:13" x14ac:dyDescent="0.25">
      <c r="A232" s="51" t="s">
        <v>452</v>
      </c>
      <c r="B232" s="332" t="s">
        <v>453</v>
      </c>
      <c r="C232" s="127" t="s">
        <v>179</v>
      </c>
      <c r="D232" s="156"/>
      <c r="E232" s="133"/>
      <c r="F232" s="156"/>
      <c r="G232" s="156"/>
      <c r="H232" s="49"/>
      <c r="L232" s="49"/>
      <c r="M232" s="49"/>
    </row>
    <row r="233" spans="1:13" x14ac:dyDescent="0.25">
      <c r="A233" s="51" t="s">
        <v>454</v>
      </c>
      <c r="B233" s="332" t="s">
        <v>455</v>
      </c>
      <c r="C233" s="127" t="s">
        <v>179</v>
      </c>
      <c r="D233" s="156"/>
      <c r="E233" s="133"/>
      <c r="F233" s="156"/>
      <c r="G233" s="156"/>
      <c r="H233" s="49"/>
      <c r="L233" s="49"/>
      <c r="M233" s="49"/>
    </row>
    <row r="234" spans="1:13" outlineLevel="1" x14ac:dyDescent="0.25">
      <c r="A234" s="51" t="s">
        <v>456</v>
      </c>
      <c r="B234" s="136" t="s">
        <v>457</v>
      </c>
      <c r="C234" s="127" t="s">
        <v>179</v>
      </c>
      <c r="D234" s="133"/>
      <c r="E234" s="133"/>
      <c r="F234" s="156"/>
      <c r="G234" s="156"/>
      <c r="H234" s="49"/>
      <c r="L234" s="49"/>
      <c r="M234" s="49"/>
    </row>
    <row r="235" spans="1:13" outlineLevel="1" x14ac:dyDescent="0.25">
      <c r="A235" s="51" t="s">
        <v>458</v>
      </c>
      <c r="B235" s="136" t="s">
        <v>459</v>
      </c>
      <c r="C235" s="131"/>
      <c r="D235" s="133"/>
      <c r="E235" s="133"/>
      <c r="F235" s="156"/>
      <c r="G235" s="156"/>
      <c r="H235" s="49"/>
      <c r="L235" s="49"/>
      <c r="M235" s="49"/>
    </row>
    <row r="236" spans="1:13" outlineLevel="1" x14ac:dyDescent="0.25">
      <c r="A236" s="51" t="s">
        <v>460</v>
      </c>
      <c r="B236" s="136" t="s">
        <v>461</v>
      </c>
      <c r="C236" s="133"/>
      <c r="D236" s="133"/>
      <c r="E236" s="133"/>
      <c r="F236" s="156"/>
      <c r="G236" s="156"/>
      <c r="H236" s="49"/>
      <c r="L236" s="49"/>
      <c r="M236" s="49"/>
    </row>
    <row r="237" spans="1:13" outlineLevel="1" x14ac:dyDescent="0.25">
      <c r="A237" s="51" t="s">
        <v>462</v>
      </c>
      <c r="B237" s="156"/>
      <c r="C237" s="133"/>
      <c r="D237" s="133"/>
      <c r="E237" s="133"/>
      <c r="F237" s="156"/>
      <c r="G237" s="156"/>
      <c r="H237" s="49"/>
      <c r="L237" s="49"/>
      <c r="M237" s="49"/>
    </row>
    <row r="238" spans="1:13" outlineLevel="1" x14ac:dyDescent="0.25">
      <c r="A238" s="51" t="s">
        <v>463</v>
      </c>
      <c r="B238" s="156"/>
      <c r="C238" s="133"/>
      <c r="D238" s="133"/>
      <c r="E238" s="133"/>
      <c r="F238" s="156"/>
      <c r="G238" s="156"/>
      <c r="H238" s="49"/>
      <c r="L238" s="49"/>
      <c r="M238" s="49"/>
    </row>
    <row r="239" spans="1:13" outlineLevel="1" x14ac:dyDescent="0.25">
      <c r="A239" s="67"/>
      <c r="B239" s="311" t="s">
        <v>464</v>
      </c>
      <c r="C239" s="312"/>
      <c r="D239" s="312"/>
      <c r="E239" s="313"/>
      <c r="F239" s="314"/>
      <c r="G239" s="314"/>
      <c r="H239" s="49"/>
    </row>
    <row r="240" spans="1:13" ht="30" customHeight="1" outlineLevel="1" x14ac:dyDescent="0.25">
      <c r="A240" s="51" t="s">
        <v>465</v>
      </c>
      <c r="B240" s="124" t="s">
        <v>466</v>
      </c>
      <c r="C240" s="352" t="s">
        <v>145</v>
      </c>
      <c r="D240" s="156"/>
      <c r="E240" s="156"/>
      <c r="F240" s="156"/>
      <c r="G240" s="156"/>
      <c r="H240" s="49"/>
    </row>
    <row r="241" spans="1:8" ht="30" customHeight="1" outlineLevel="1" x14ac:dyDescent="0.25">
      <c r="A241" s="51" t="s">
        <v>467</v>
      </c>
      <c r="B241" s="124" t="s">
        <v>468</v>
      </c>
      <c r="C241" s="353">
        <v>2</v>
      </c>
      <c r="D241" s="156"/>
      <c r="E241" s="156"/>
      <c r="F241" s="156"/>
      <c r="G241" s="156"/>
      <c r="H241" s="49"/>
    </row>
    <row r="242" spans="1:8" outlineLevel="1" x14ac:dyDescent="0.25">
      <c r="A242" s="51" t="s">
        <v>469</v>
      </c>
      <c r="B242" s="124" t="s">
        <v>470</v>
      </c>
      <c r="C242" s="402" t="s">
        <v>471</v>
      </c>
      <c r="D242" s="156"/>
      <c r="E242" s="156"/>
      <c r="F242" s="156"/>
      <c r="G242" s="156"/>
      <c r="H242" s="49"/>
    </row>
    <row r="243" spans="1:8" ht="45" customHeight="1" outlineLevel="1" x14ac:dyDescent="0.25">
      <c r="A243" s="51" t="s">
        <v>472</v>
      </c>
      <c r="B243" s="124" t="s">
        <v>473</v>
      </c>
      <c r="C243" s="402" t="s">
        <v>114</v>
      </c>
      <c r="D243" s="156"/>
      <c r="E243" s="156"/>
      <c r="F243" s="156"/>
      <c r="G243" s="156"/>
      <c r="H243" s="49"/>
    </row>
    <row r="244" spans="1:8" outlineLevel="1" x14ac:dyDescent="0.25">
      <c r="A244" s="51" t="s">
        <v>474</v>
      </c>
      <c r="H244" s="49"/>
    </row>
    <row r="245" spans="1:8" outlineLevel="1" x14ac:dyDescent="0.25">
      <c r="A245" s="51" t="s">
        <v>475</v>
      </c>
      <c r="H245" s="49"/>
    </row>
    <row r="246" spans="1:8" outlineLevel="1" x14ac:dyDescent="0.25">
      <c r="A246" s="51" t="s">
        <v>476</v>
      </c>
      <c r="H246" s="49"/>
    </row>
    <row r="247" spans="1:8" outlineLevel="1" x14ac:dyDescent="0.25">
      <c r="A247" s="51" t="s">
        <v>477</v>
      </c>
      <c r="H247" s="49"/>
    </row>
    <row r="248" spans="1:8" outlineLevel="1" x14ac:dyDescent="0.25">
      <c r="A248" s="51" t="s">
        <v>478</v>
      </c>
      <c r="H248" s="49"/>
    </row>
    <row r="249" spans="1:8" outlineLevel="1" x14ac:dyDescent="0.25">
      <c r="A249" s="51" t="s">
        <v>479</v>
      </c>
      <c r="H249" s="49"/>
    </row>
    <row r="250" spans="1:8" outlineLevel="1" x14ac:dyDescent="0.25">
      <c r="A250" s="51" t="s">
        <v>480</v>
      </c>
      <c r="H250" s="49"/>
    </row>
    <row r="251" spans="1:8" outlineLevel="1" x14ac:dyDescent="0.25">
      <c r="A251" s="51" t="s">
        <v>481</v>
      </c>
      <c r="H251" s="49"/>
    </row>
    <row r="252" spans="1:8" outlineLevel="1" x14ac:dyDescent="0.25">
      <c r="A252" s="51" t="s">
        <v>482</v>
      </c>
      <c r="H252" s="49"/>
    </row>
    <row r="253" spans="1:8" outlineLevel="1" x14ac:dyDescent="0.25">
      <c r="A253" s="51" t="s">
        <v>483</v>
      </c>
      <c r="H253" s="49"/>
    </row>
    <row r="254" spans="1:8" outlineLevel="1" x14ac:dyDescent="0.25">
      <c r="A254" s="51" t="s">
        <v>484</v>
      </c>
      <c r="H254" s="49"/>
    </row>
    <row r="255" spans="1:8" outlineLevel="1" x14ac:dyDescent="0.25">
      <c r="A255" s="51" t="s">
        <v>485</v>
      </c>
      <c r="H255" s="49"/>
    </row>
    <row r="256" spans="1:8" outlineLevel="1" x14ac:dyDescent="0.25">
      <c r="A256" s="51" t="s">
        <v>486</v>
      </c>
      <c r="H256" s="49"/>
    </row>
    <row r="257" spans="1:8" outlineLevel="1" x14ac:dyDescent="0.25">
      <c r="A257" s="51" t="s">
        <v>487</v>
      </c>
      <c r="H257" s="49"/>
    </row>
    <row r="258" spans="1:8" outlineLevel="1" x14ac:dyDescent="0.25">
      <c r="A258" s="51" t="s">
        <v>488</v>
      </c>
      <c r="H258" s="49"/>
    </row>
    <row r="259" spans="1:8" outlineLevel="1" x14ac:dyDescent="0.25">
      <c r="A259" s="51" t="s">
        <v>489</v>
      </c>
      <c r="H259" s="49"/>
    </row>
    <row r="260" spans="1:8" outlineLevel="1" x14ac:dyDescent="0.25">
      <c r="A260" s="51" t="s">
        <v>490</v>
      </c>
      <c r="H260" s="49"/>
    </row>
    <row r="261" spans="1:8" outlineLevel="1" x14ac:dyDescent="0.25">
      <c r="A261" s="51" t="s">
        <v>491</v>
      </c>
      <c r="H261" s="49"/>
    </row>
    <row r="262" spans="1:8" outlineLevel="1" x14ac:dyDescent="0.25">
      <c r="A262" s="51" t="s">
        <v>492</v>
      </c>
      <c r="H262" s="49"/>
    </row>
    <row r="263" spans="1:8" outlineLevel="1" x14ac:dyDescent="0.25">
      <c r="A263" s="51" t="s">
        <v>493</v>
      </c>
      <c r="H263" s="49"/>
    </row>
    <row r="264" spans="1:8" outlineLevel="1" x14ac:dyDescent="0.25">
      <c r="A264" s="51" t="s">
        <v>494</v>
      </c>
      <c r="H264" s="49"/>
    </row>
    <row r="265" spans="1:8" outlineLevel="1" x14ac:dyDescent="0.25">
      <c r="A265" s="51" t="s">
        <v>495</v>
      </c>
      <c r="H265" s="49"/>
    </row>
    <row r="266" spans="1:8" outlineLevel="1" x14ac:dyDescent="0.25">
      <c r="A266" s="51" t="s">
        <v>496</v>
      </c>
      <c r="H266" s="49"/>
    </row>
    <row r="267" spans="1:8" outlineLevel="1" x14ac:dyDescent="0.25">
      <c r="A267" s="51" t="s">
        <v>497</v>
      </c>
      <c r="H267" s="49"/>
    </row>
    <row r="268" spans="1:8" outlineLevel="1" x14ac:dyDescent="0.25">
      <c r="A268" s="51" t="s">
        <v>498</v>
      </c>
      <c r="H268" s="49"/>
    </row>
    <row r="269" spans="1:8" outlineLevel="1" x14ac:dyDescent="0.25">
      <c r="A269" s="51" t="s">
        <v>499</v>
      </c>
      <c r="H269" s="49"/>
    </row>
    <row r="270" spans="1:8" outlineLevel="1" x14ac:dyDescent="0.25">
      <c r="A270" s="51" t="s">
        <v>500</v>
      </c>
      <c r="H270" s="49"/>
    </row>
    <row r="271" spans="1:8" outlineLevel="1" x14ac:dyDescent="0.25">
      <c r="A271" s="51" t="s">
        <v>501</v>
      </c>
      <c r="H271" s="49"/>
    </row>
    <row r="272" spans="1:8" outlineLevel="1" x14ac:dyDescent="0.25">
      <c r="A272" s="51" t="s">
        <v>502</v>
      </c>
      <c r="H272" s="49"/>
    </row>
    <row r="273" spans="1:14" outlineLevel="1" x14ac:dyDescent="0.25">
      <c r="A273" s="51" t="s">
        <v>503</v>
      </c>
      <c r="H273" s="49"/>
    </row>
    <row r="274" spans="1:14" outlineLevel="1" x14ac:dyDescent="0.25">
      <c r="A274" s="51" t="s">
        <v>504</v>
      </c>
      <c r="H274" s="49"/>
    </row>
    <row r="275" spans="1:14" outlineLevel="1" x14ac:dyDescent="0.25">
      <c r="A275" s="51" t="s">
        <v>505</v>
      </c>
      <c r="H275" s="49"/>
    </row>
    <row r="276" spans="1:14" outlineLevel="1" x14ac:dyDescent="0.25">
      <c r="A276" s="51" t="s">
        <v>506</v>
      </c>
      <c r="H276" s="49"/>
    </row>
    <row r="277" spans="1:14" outlineLevel="1" x14ac:dyDescent="0.25">
      <c r="A277" s="51" t="s">
        <v>507</v>
      </c>
      <c r="H277" s="49"/>
    </row>
    <row r="278" spans="1:14" outlineLevel="1" x14ac:dyDescent="0.25">
      <c r="A278" s="51" t="s">
        <v>508</v>
      </c>
      <c r="H278" s="49"/>
    </row>
    <row r="279" spans="1:14" outlineLevel="1" x14ac:dyDescent="0.25">
      <c r="A279" s="51" t="s">
        <v>509</v>
      </c>
      <c r="H279" s="49"/>
    </row>
    <row r="280" spans="1:14" outlineLevel="1" x14ac:dyDescent="0.25">
      <c r="A280" s="51" t="s">
        <v>510</v>
      </c>
      <c r="H280" s="49"/>
    </row>
    <row r="281" spans="1:14" outlineLevel="1" x14ac:dyDescent="0.25">
      <c r="A281" s="51" t="s">
        <v>511</v>
      </c>
      <c r="H281" s="49"/>
    </row>
    <row r="282" spans="1:14" outlineLevel="1" x14ac:dyDescent="0.25">
      <c r="A282" s="51" t="s">
        <v>512</v>
      </c>
      <c r="H282" s="49"/>
    </row>
    <row r="283" spans="1:14" outlineLevel="1" x14ac:dyDescent="0.25">
      <c r="A283" s="51" t="s">
        <v>513</v>
      </c>
      <c r="H283" s="49"/>
    </row>
    <row r="284" spans="1:14" outlineLevel="1" x14ac:dyDescent="0.25">
      <c r="A284" s="51" t="s">
        <v>514</v>
      </c>
      <c r="H284" s="49"/>
    </row>
    <row r="285" spans="1:14" ht="18.75" customHeight="1" x14ac:dyDescent="0.25">
      <c r="A285" s="60"/>
      <c r="B285" s="60" t="s">
        <v>515</v>
      </c>
      <c r="C285" s="60" t="s">
        <v>516</v>
      </c>
      <c r="D285" s="60" t="s">
        <v>516</v>
      </c>
      <c r="E285" s="60"/>
      <c r="F285" s="61"/>
      <c r="G285" s="62"/>
      <c r="H285" s="49"/>
      <c r="I285" s="55"/>
      <c r="J285" s="55"/>
      <c r="K285" s="55"/>
      <c r="L285" s="55"/>
      <c r="M285" s="57"/>
    </row>
    <row r="286" spans="1:14" ht="18.75" customHeight="1" x14ac:dyDescent="0.25">
      <c r="A286" s="151" t="s">
        <v>517</v>
      </c>
      <c r="B286" s="152"/>
      <c r="C286" s="152"/>
      <c r="D286" s="152"/>
      <c r="E286" s="152"/>
      <c r="F286" s="153"/>
      <c r="G286" s="152"/>
      <c r="H286" s="49"/>
      <c r="I286" s="55"/>
      <c r="J286" s="55"/>
      <c r="K286" s="55"/>
      <c r="L286" s="55"/>
      <c r="M286" s="57"/>
    </row>
    <row r="287" spans="1:14" ht="18.75" customHeight="1" x14ac:dyDescent="0.25">
      <c r="A287" s="151" t="s">
        <v>518</v>
      </c>
      <c r="B287" s="152"/>
      <c r="C287" s="152"/>
      <c r="D287" s="152"/>
      <c r="E287" s="152"/>
      <c r="F287" s="153"/>
      <c r="G287" s="152"/>
      <c r="H287" s="49"/>
      <c r="I287" s="55"/>
      <c r="J287" s="55"/>
      <c r="K287" s="55"/>
      <c r="L287" s="55"/>
      <c r="M287" s="57"/>
    </row>
    <row r="288" spans="1:14" x14ac:dyDescent="0.25">
      <c r="A288" s="51" t="s">
        <v>519</v>
      </c>
      <c r="B288" s="64" t="s">
        <v>520</v>
      </c>
      <c r="C288" s="83">
        <f>ROW(B38)</f>
        <v>38</v>
      </c>
      <c r="D288" s="81"/>
      <c r="E288" s="81"/>
      <c r="F288" s="81"/>
      <c r="G288" s="81"/>
      <c r="H288" s="49"/>
      <c r="I288" s="64"/>
      <c r="J288" s="83"/>
      <c r="L288" s="81"/>
      <c r="M288" s="81"/>
      <c r="N288" s="81"/>
    </row>
    <row r="289" spans="1:14" x14ac:dyDescent="0.25">
      <c r="A289" s="51" t="s">
        <v>521</v>
      </c>
      <c r="B289" s="64" t="s">
        <v>522</v>
      </c>
      <c r="C289" s="83">
        <f>ROW(B39)</f>
        <v>39</v>
      </c>
      <c r="E289" s="81"/>
      <c r="F289" s="81"/>
      <c r="H289" s="49"/>
      <c r="I289" s="64"/>
      <c r="J289" s="83"/>
      <c r="L289" s="81"/>
      <c r="M289" s="81"/>
    </row>
    <row r="290" spans="1:14" ht="30" customHeight="1" x14ac:dyDescent="0.25">
      <c r="A290" s="51" t="s">
        <v>523</v>
      </c>
      <c r="B290" s="64" t="s">
        <v>524</v>
      </c>
      <c r="C290" s="124" t="s">
        <v>525</v>
      </c>
      <c r="G290" s="84"/>
      <c r="H290" s="49"/>
      <c r="I290" s="64"/>
      <c r="J290" s="83"/>
      <c r="K290" s="83"/>
      <c r="L290" s="84"/>
      <c r="M290" s="81"/>
      <c r="N290" s="84"/>
    </row>
    <row r="291" spans="1:14" x14ac:dyDescent="0.25">
      <c r="A291" s="51" t="s">
        <v>526</v>
      </c>
      <c r="B291" s="64" t="s">
        <v>527</v>
      </c>
      <c r="C291" s="83" t="str">
        <f ca="1">IF(ISREF(INDIRECT("'B1. HTT Mortgage Assets'!A1")),ROW('B1. HTT Mortgage Assets'!B43)&amp;" for Mortgage Assets","")</f>
        <v>43 for Mortgage Assets</v>
      </c>
      <c r="D291" s="83" t="str">
        <f ca="1">IF(ISREF(INDIRECT("'B2. HTT Public Sector Assets'!A1")),ROW('B2. HTT Public Sector Assets'!B48)&amp; " for Public Sector Assets","")</f>
        <v>48 for Public Sector Assets</v>
      </c>
      <c r="E291" s="84"/>
      <c r="F291" s="81"/>
      <c r="H291" s="49"/>
      <c r="I291" s="64"/>
      <c r="J291" s="83"/>
    </row>
    <row r="292" spans="1:14" x14ac:dyDescent="0.25">
      <c r="A292" s="51" t="s">
        <v>528</v>
      </c>
      <c r="B292" s="64" t="s">
        <v>529</v>
      </c>
      <c r="C292" s="83">
        <f>ROW(B52)</f>
        <v>52</v>
      </c>
      <c r="G292" s="84"/>
      <c r="H292" s="49"/>
      <c r="I292" s="64"/>
      <c r="K292" s="83"/>
      <c r="L292" s="84"/>
      <c r="N292" s="84"/>
    </row>
    <row r="293" spans="1:14" x14ac:dyDescent="0.25">
      <c r="A293" s="51" t="s">
        <v>530</v>
      </c>
      <c r="B293" s="64" t="s">
        <v>531</v>
      </c>
      <c r="C293" s="154" t="str">
        <f ca="1">IF(ISREF(INDIRECT("'B1. HTT Mortgage Assets'!A1")),ROW('B1. HTT Mortgage Assets'!B186)&amp;" for Residential Mortgage Assets","")</f>
        <v>186 for Residential Mortgage Assets</v>
      </c>
      <c r="D293" s="83" t="str">
        <f ca="1">IF(ISREF(INDIRECT("'B1. HTT Mortgage Assets'!A1")),ROW('B1. HTT Mortgage Assets'!B424 )&amp; " for Commercial Mortgage Assets","")</f>
        <v>424 for Commercial Mortgage Assets</v>
      </c>
      <c r="E293" s="84"/>
      <c r="F293" s="83" t="str">
        <f ca="1">IF(ISREF(INDIRECT("'B2. HTT Public Sector Assets'!A1")),ROW('B2. HTT Public Sector Assets'!B18)&amp; " for Public Sector Assets","")</f>
        <v>18 for Public Sector Assets</v>
      </c>
      <c r="G293" s="83" t="str">
        <f ca="1">IF(ISREF(INDIRECT("'B3. HTT Shipping Assets'!A1")),ROW('B3. HTT Shipping Assets'!B116)&amp; " for Shipping Assets","")</f>
        <v>116 for Shipping Assets</v>
      </c>
      <c r="H293" s="49"/>
      <c r="I293" s="64"/>
      <c r="M293" s="84"/>
    </row>
    <row r="294" spans="1:14" x14ac:dyDescent="0.25">
      <c r="A294" s="51" t="s">
        <v>532</v>
      </c>
      <c r="B294" s="64" t="s">
        <v>533</v>
      </c>
      <c r="C294" s="154" t="s">
        <v>534</v>
      </c>
      <c r="H294" s="49"/>
      <c r="I294" s="64"/>
      <c r="J294" s="83"/>
      <c r="M294" s="84"/>
    </row>
    <row r="295" spans="1:14" x14ac:dyDescent="0.25">
      <c r="A295" s="51" t="s">
        <v>535</v>
      </c>
      <c r="B295" s="64" t="s">
        <v>536</v>
      </c>
      <c r="C295" s="83" t="str">
        <f ca="1">IF(ISREF(INDIRECT("'B1. HTT Mortgage Assets'!A1")),ROW('B1. HTT Mortgage Assets'!B149)&amp;" for Mortgage Assets","")</f>
        <v>149 for Mortgage Assets</v>
      </c>
      <c r="D295" s="83" t="str">
        <f ca="1">IF(ISREF(INDIRECT("'B2. HTT Public Sector Assets'!A1")),ROW('B2. HTT Public Sector Assets'!B129)&amp;" for Public Sector Assets","")</f>
        <v>129 for Public Sector Assets</v>
      </c>
      <c r="F295" s="83" t="str">
        <f ca="1">IF(ISREF(INDIRECT("'B3. HTT Shipping Assets'!A1")),ROW('B3. HTT Shipping Assets'!D80)&amp;" for Shipping Assets","")</f>
        <v>80 for Shipping Assets</v>
      </c>
      <c r="H295" s="49"/>
      <c r="I295" s="64"/>
      <c r="J295" s="83"/>
      <c r="L295" s="84"/>
      <c r="M295" s="84"/>
    </row>
    <row r="296" spans="1:14" x14ac:dyDescent="0.25">
      <c r="A296" s="51" t="s">
        <v>537</v>
      </c>
      <c r="B296" s="64" t="s">
        <v>538</v>
      </c>
      <c r="C296" s="83">
        <f>ROW(B111)</f>
        <v>111</v>
      </c>
      <c r="F296" s="84"/>
      <c r="H296" s="49"/>
      <c r="I296" s="64"/>
      <c r="J296" s="83"/>
      <c r="L296" s="84"/>
      <c r="M296" s="84"/>
    </row>
    <row r="297" spans="1:14" x14ac:dyDescent="0.25">
      <c r="A297" s="51" t="s">
        <v>539</v>
      </c>
      <c r="B297" s="64" t="s">
        <v>540</v>
      </c>
      <c r="C297" s="83">
        <f>ROW(B163)</f>
        <v>163</v>
      </c>
      <c r="E297" s="84"/>
      <c r="F297" s="84"/>
      <c r="H297" s="49"/>
      <c r="J297" s="83"/>
      <c r="L297" s="84"/>
    </row>
    <row r="298" spans="1:14" x14ac:dyDescent="0.25">
      <c r="A298" s="51" t="s">
        <v>541</v>
      </c>
      <c r="B298" s="64" t="s">
        <v>542</v>
      </c>
      <c r="C298" s="83">
        <f>ROW(B137)</f>
        <v>137</v>
      </c>
      <c r="E298" s="84"/>
      <c r="F298" s="84"/>
      <c r="H298" s="49"/>
      <c r="I298" s="64"/>
      <c r="J298" s="83"/>
      <c r="L298" s="84"/>
    </row>
    <row r="299" spans="1:14" x14ac:dyDescent="0.25">
      <c r="A299" s="51" t="s">
        <v>543</v>
      </c>
      <c r="B299" s="64" t="s">
        <v>544</v>
      </c>
      <c r="C299" s="124"/>
      <c r="E299" s="84"/>
      <c r="H299" s="49"/>
      <c r="I299" s="64"/>
      <c r="J299" s="51" t="s">
        <v>545</v>
      </c>
      <c r="L299" s="84"/>
    </row>
    <row r="300" spans="1:14" x14ac:dyDescent="0.25">
      <c r="A300" s="51" t="s">
        <v>546</v>
      </c>
      <c r="B300" s="64" t="s">
        <v>547</v>
      </c>
      <c r="C300" s="83" t="s">
        <v>548</v>
      </c>
      <c r="D300" s="83" t="s">
        <v>549</v>
      </c>
      <c r="E300" s="84"/>
      <c r="H300" s="49"/>
      <c r="I300" s="64"/>
      <c r="J300" s="51" t="s">
        <v>550</v>
      </c>
      <c r="K300" s="83"/>
      <c r="L300" s="84"/>
    </row>
    <row r="301" spans="1:14" outlineLevel="1" x14ac:dyDescent="0.25">
      <c r="A301" s="51" t="s">
        <v>551</v>
      </c>
      <c r="B301" s="64" t="s">
        <v>552</v>
      </c>
      <c r="C301" s="83" t="s">
        <v>553</v>
      </c>
      <c r="H301" s="49"/>
      <c r="I301" s="64"/>
      <c r="J301" s="51" t="s">
        <v>554</v>
      </c>
      <c r="K301" s="83"/>
      <c r="L301" s="84"/>
    </row>
    <row r="302" spans="1:14" outlineLevel="1" x14ac:dyDescent="0.25">
      <c r="A302" s="51" t="s">
        <v>555</v>
      </c>
      <c r="B302" s="64" t="s">
        <v>556</v>
      </c>
      <c r="C302" s="83" t="str">
        <f>ROW('C. HTT Harmonised Glossary'!B18)&amp;" for Harmonised Glossary"</f>
        <v>18 for Harmonised Glossary</v>
      </c>
      <c r="H302" s="49"/>
      <c r="I302" s="64"/>
      <c r="J302" s="51" t="s">
        <v>557</v>
      </c>
      <c r="K302" s="83"/>
      <c r="L302" s="84"/>
    </row>
    <row r="303" spans="1:14" outlineLevel="1" x14ac:dyDescent="0.25">
      <c r="A303" s="51" t="s">
        <v>558</v>
      </c>
      <c r="B303" s="64" t="s">
        <v>559</v>
      </c>
      <c r="C303" s="83">
        <f>ROW(B65)</f>
        <v>65</v>
      </c>
      <c r="H303" s="49"/>
      <c r="I303" s="64"/>
      <c r="J303" s="83"/>
      <c r="K303" s="83"/>
      <c r="L303" s="84"/>
    </row>
    <row r="304" spans="1:14" outlineLevel="1" x14ac:dyDescent="0.25">
      <c r="A304" s="51" t="s">
        <v>560</v>
      </c>
      <c r="B304" s="64" t="s">
        <v>561</v>
      </c>
      <c r="C304" s="83">
        <f>ROW(B88)</f>
        <v>88</v>
      </c>
      <c r="H304" s="49"/>
      <c r="I304" s="64"/>
      <c r="J304" s="83"/>
      <c r="K304" s="83"/>
      <c r="L304" s="84"/>
    </row>
    <row r="305" spans="1:14" outlineLevel="1" x14ac:dyDescent="0.25">
      <c r="A305" s="51" t="s">
        <v>562</v>
      </c>
      <c r="B305" s="64" t="s">
        <v>563</v>
      </c>
      <c r="C305" s="83" t="s">
        <v>564</v>
      </c>
      <c r="E305" s="84"/>
      <c r="H305" s="49"/>
      <c r="I305" s="64"/>
      <c r="J305" s="83"/>
      <c r="K305" s="83"/>
      <c r="L305" s="84"/>
      <c r="N305" s="78"/>
    </row>
    <row r="306" spans="1:14" outlineLevel="1" x14ac:dyDescent="0.25">
      <c r="A306" s="51" t="s">
        <v>565</v>
      </c>
      <c r="B306" s="64" t="s">
        <v>566</v>
      </c>
      <c r="C306" s="83">
        <v>44</v>
      </c>
      <c r="E306" s="84"/>
      <c r="H306" s="49"/>
      <c r="I306" s="64"/>
      <c r="J306" s="83"/>
      <c r="K306" s="83"/>
      <c r="L306" s="84"/>
      <c r="N306" s="78"/>
    </row>
    <row r="307" spans="1:14" outlineLevel="1" x14ac:dyDescent="0.25">
      <c r="A307" s="51" t="s">
        <v>567</v>
      </c>
      <c r="B307" s="64" t="s">
        <v>568</v>
      </c>
      <c r="C307" s="83" t="str">
        <f ca="1">IF(ISREF(INDIRECT("'B1. HTT Mortgage Assets'!A1")),ROW('B1. HTT Mortgage Assets'!B179)&amp; " for Mortgage Assets","")</f>
        <v>179 for Mortgage Assets</v>
      </c>
      <c r="D307" s="83" t="str">
        <f ca="1">IF(ISREF(INDIRECT("'B2. HTT Public Sector Assets'!A1")),ROW('B2. HTT Public Sector Assets'!B166)&amp; " for Public Sector Assets","")</f>
        <v>166 for Public Sector Assets</v>
      </c>
      <c r="E307" s="84"/>
      <c r="F307" s="83" t="str">
        <f ca="1">IF(ISREF(INDIRECT("'B3. HTT Shipping Assets'!A1")),ROW('B3. HTT Shipping Assets'!D110)&amp; " for Shipping Assets","")</f>
        <v>110 for Shipping Assets</v>
      </c>
      <c r="H307" s="49"/>
      <c r="I307" s="64"/>
      <c r="J307" s="83"/>
      <c r="K307" s="83"/>
      <c r="L307" s="84"/>
      <c r="N307" s="78"/>
    </row>
    <row r="308" spans="1:14" outlineLevel="1" x14ac:dyDescent="0.25">
      <c r="A308" s="51" t="s">
        <v>569</v>
      </c>
      <c r="B308" s="64"/>
      <c r="E308" s="84"/>
      <c r="H308" s="49"/>
      <c r="I308" s="64"/>
      <c r="J308" s="83"/>
      <c r="K308" s="83"/>
      <c r="L308" s="84"/>
      <c r="N308" s="78"/>
    </row>
    <row r="309" spans="1:14" outlineLevel="1" x14ac:dyDescent="0.25">
      <c r="A309" s="51" t="s">
        <v>570</v>
      </c>
      <c r="E309" s="84"/>
      <c r="H309" s="49"/>
      <c r="I309" s="64"/>
      <c r="J309" s="83"/>
      <c r="K309" s="83"/>
      <c r="L309" s="84"/>
      <c r="N309" s="78"/>
    </row>
    <row r="310" spans="1:14" outlineLevel="1" x14ac:dyDescent="0.25">
      <c r="A310" s="51" t="s">
        <v>571</v>
      </c>
      <c r="H310" s="49"/>
      <c r="N310" s="78"/>
    </row>
    <row r="311" spans="1:14" ht="37.5" customHeight="1" x14ac:dyDescent="0.25">
      <c r="A311" s="61"/>
      <c r="B311" s="60" t="s">
        <v>121</v>
      </c>
      <c r="C311" s="61"/>
      <c r="D311" s="61"/>
      <c r="E311" s="61"/>
      <c r="F311" s="61"/>
      <c r="G311" s="62"/>
      <c r="H311" s="49"/>
      <c r="I311" s="55"/>
      <c r="J311" s="57"/>
      <c r="K311" s="57"/>
      <c r="L311" s="57"/>
      <c r="M311" s="57"/>
      <c r="N311" s="78"/>
    </row>
    <row r="312" spans="1:14" x14ac:dyDescent="0.25">
      <c r="A312" s="51" t="s">
        <v>572</v>
      </c>
      <c r="B312" s="71" t="s">
        <v>573</v>
      </c>
      <c r="C312" s="352">
        <v>359.5</v>
      </c>
      <c r="H312" s="49"/>
      <c r="I312" s="71"/>
      <c r="J312" s="83"/>
      <c r="N312" s="78"/>
    </row>
    <row r="313" spans="1:14" outlineLevel="1" x14ac:dyDescent="0.25">
      <c r="A313" s="51" t="s">
        <v>574</v>
      </c>
      <c r="B313" s="71" t="s">
        <v>575</v>
      </c>
      <c r="C313" s="352">
        <v>281</v>
      </c>
      <c r="H313" s="49"/>
      <c r="I313" s="71"/>
      <c r="J313" s="83"/>
      <c r="N313" s="78"/>
    </row>
    <row r="314" spans="1:14" outlineLevel="1" x14ac:dyDescent="0.25">
      <c r="A314" s="51" t="s">
        <v>576</v>
      </c>
      <c r="B314" s="71" t="s">
        <v>577</v>
      </c>
      <c r="C314" s="51" t="s">
        <v>179</v>
      </c>
      <c r="H314" s="49"/>
      <c r="I314" s="71"/>
      <c r="J314" s="83"/>
      <c r="N314" s="78"/>
    </row>
    <row r="315" spans="1:14" outlineLevel="1" x14ac:dyDescent="0.25">
      <c r="A315" s="51" t="s">
        <v>578</v>
      </c>
      <c r="B315" s="71"/>
      <c r="C315" s="83"/>
      <c r="H315" s="49"/>
      <c r="I315" s="71"/>
      <c r="J315" s="83"/>
      <c r="N315" s="78"/>
    </row>
    <row r="316" spans="1:14" outlineLevel="1" x14ac:dyDescent="0.25">
      <c r="A316" s="51" t="s">
        <v>579</v>
      </c>
      <c r="B316" s="71"/>
      <c r="C316" s="83"/>
      <c r="H316" s="49"/>
      <c r="I316" s="71"/>
      <c r="J316" s="83"/>
      <c r="N316" s="78"/>
    </row>
    <row r="317" spans="1:14" outlineLevel="1" x14ac:dyDescent="0.25">
      <c r="A317" s="51" t="s">
        <v>580</v>
      </c>
      <c r="B317" s="71"/>
      <c r="C317" s="83"/>
      <c r="H317" s="49"/>
      <c r="I317" s="71"/>
      <c r="J317" s="83"/>
      <c r="N317" s="78"/>
    </row>
    <row r="318" spans="1:14" outlineLevel="1" x14ac:dyDescent="0.25">
      <c r="A318" s="51" t="s">
        <v>581</v>
      </c>
      <c r="B318" s="71"/>
      <c r="C318" s="83"/>
      <c r="H318" s="49"/>
      <c r="I318" s="71"/>
      <c r="J318" s="83"/>
      <c r="N318" s="78"/>
    </row>
    <row r="319" spans="1:14" ht="18.75" customHeight="1" x14ac:dyDescent="0.25">
      <c r="A319" s="61"/>
      <c r="B319" s="60" t="s">
        <v>122</v>
      </c>
      <c r="C319" s="61"/>
      <c r="D319" s="61"/>
      <c r="E319" s="61"/>
      <c r="F319" s="61"/>
      <c r="G319" s="62"/>
      <c r="H319" s="49"/>
      <c r="I319" s="55"/>
      <c r="J319" s="57"/>
      <c r="K319" s="57"/>
      <c r="L319" s="57"/>
      <c r="M319" s="57"/>
      <c r="N319" s="78"/>
    </row>
    <row r="320" spans="1:14" ht="15" customHeight="1" outlineLevel="1" x14ac:dyDescent="0.25">
      <c r="A320" s="67"/>
      <c r="B320" s="68" t="s">
        <v>582</v>
      </c>
      <c r="C320" s="67"/>
      <c r="D320" s="67"/>
      <c r="E320" s="69"/>
      <c r="F320" s="70"/>
      <c r="G320" s="70"/>
      <c r="H320" s="49"/>
      <c r="L320" s="49"/>
      <c r="M320" s="49"/>
      <c r="N320" s="78"/>
    </row>
    <row r="321" spans="1:14" outlineLevel="1" x14ac:dyDescent="0.25">
      <c r="A321" s="51" t="s">
        <v>583</v>
      </c>
      <c r="B321" s="64" t="s">
        <v>584</v>
      </c>
      <c r="C321" s="64"/>
      <c r="H321" s="49"/>
      <c r="I321" s="78"/>
      <c r="J321" s="78"/>
      <c r="K321" s="78"/>
      <c r="L321" s="78"/>
      <c r="M321" s="78"/>
      <c r="N321" s="78"/>
    </row>
    <row r="322" spans="1:14" outlineLevel="1" x14ac:dyDescent="0.25">
      <c r="A322" s="51" t="s">
        <v>585</v>
      </c>
      <c r="B322" s="64" t="s">
        <v>586</v>
      </c>
      <c r="C322" s="64"/>
      <c r="H322" s="49"/>
      <c r="I322" s="78"/>
      <c r="J322" s="78"/>
      <c r="K322" s="78"/>
      <c r="L322" s="78"/>
      <c r="M322" s="78"/>
      <c r="N322" s="78"/>
    </row>
    <row r="323" spans="1:14" outlineLevel="1" x14ac:dyDescent="0.25">
      <c r="A323" s="51" t="s">
        <v>587</v>
      </c>
      <c r="B323" s="64" t="s">
        <v>588</v>
      </c>
      <c r="C323" s="64"/>
      <c r="H323" s="49"/>
      <c r="I323" s="78"/>
      <c r="J323" s="78"/>
      <c r="K323" s="78"/>
      <c r="L323" s="78"/>
      <c r="M323" s="78"/>
      <c r="N323" s="78"/>
    </row>
    <row r="324" spans="1:14" outlineLevel="1" x14ac:dyDescent="0.25">
      <c r="A324" s="51" t="s">
        <v>589</v>
      </c>
      <c r="B324" s="64" t="s">
        <v>590</v>
      </c>
      <c r="H324" s="49"/>
      <c r="I324" s="78"/>
      <c r="J324" s="78"/>
      <c r="K324" s="78"/>
      <c r="L324" s="78"/>
      <c r="M324" s="78"/>
      <c r="N324" s="78"/>
    </row>
    <row r="325" spans="1:14" outlineLevel="1" x14ac:dyDescent="0.25">
      <c r="A325" s="51" t="s">
        <v>591</v>
      </c>
      <c r="B325" s="64" t="s">
        <v>592</v>
      </c>
      <c r="H325" s="49"/>
      <c r="I325" s="78"/>
      <c r="J325" s="78"/>
      <c r="K325" s="78"/>
      <c r="L325" s="78"/>
      <c r="M325" s="78"/>
      <c r="N325" s="78"/>
    </row>
    <row r="326" spans="1:14" outlineLevel="1" x14ac:dyDescent="0.25">
      <c r="A326" s="51" t="s">
        <v>593</v>
      </c>
      <c r="B326" s="64" t="s">
        <v>594</v>
      </c>
      <c r="H326" s="49"/>
      <c r="I326" s="78"/>
      <c r="J326" s="78"/>
      <c r="K326" s="78"/>
      <c r="L326" s="78"/>
      <c r="M326" s="78"/>
      <c r="N326" s="78"/>
    </row>
    <row r="327" spans="1:14" outlineLevel="1" x14ac:dyDescent="0.25">
      <c r="A327" s="51" t="s">
        <v>595</v>
      </c>
      <c r="B327" s="64" t="s">
        <v>596</v>
      </c>
      <c r="H327" s="49"/>
      <c r="I327" s="78"/>
      <c r="J327" s="78"/>
      <c r="K327" s="78"/>
      <c r="L327" s="78"/>
      <c r="M327" s="78"/>
      <c r="N327" s="78"/>
    </row>
    <row r="328" spans="1:14" outlineLevel="1" x14ac:dyDescent="0.25">
      <c r="A328" s="51" t="s">
        <v>597</v>
      </c>
      <c r="B328" s="64" t="s">
        <v>598</v>
      </c>
      <c r="H328" s="49"/>
      <c r="I328" s="78"/>
      <c r="J328" s="78"/>
      <c r="K328" s="78"/>
      <c r="L328" s="78"/>
      <c r="M328" s="78"/>
      <c r="N328" s="78"/>
    </row>
    <row r="329" spans="1:14" outlineLevel="1" x14ac:dyDescent="0.25">
      <c r="A329" s="51" t="s">
        <v>599</v>
      </c>
      <c r="B329" s="64" t="s">
        <v>600</v>
      </c>
      <c r="H329" s="49"/>
      <c r="I329" s="78"/>
      <c r="J329" s="78"/>
      <c r="K329" s="78"/>
      <c r="L329" s="78"/>
      <c r="M329" s="78"/>
      <c r="N329" s="78"/>
    </row>
    <row r="330" spans="1:14" outlineLevel="1" x14ac:dyDescent="0.25">
      <c r="A330" s="51" t="s">
        <v>601</v>
      </c>
      <c r="B330" s="77" t="s">
        <v>602</v>
      </c>
      <c r="H330" s="49"/>
      <c r="I330" s="78"/>
      <c r="J330" s="78"/>
      <c r="K330" s="78"/>
      <c r="L330" s="78"/>
      <c r="M330" s="78"/>
      <c r="N330" s="78"/>
    </row>
    <row r="331" spans="1:14" outlineLevel="1" x14ac:dyDescent="0.25">
      <c r="A331" s="51" t="s">
        <v>603</v>
      </c>
      <c r="B331" s="77" t="s">
        <v>602</v>
      </c>
      <c r="H331" s="49"/>
      <c r="I331" s="78"/>
      <c r="J331" s="78"/>
      <c r="K331" s="78"/>
      <c r="L331" s="78"/>
      <c r="M331" s="78"/>
      <c r="N331" s="78"/>
    </row>
    <row r="332" spans="1:14" outlineLevel="1" x14ac:dyDescent="0.25">
      <c r="A332" s="51" t="s">
        <v>604</v>
      </c>
      <c r="B332" s="77" t="s">
        <v>602</v>
      </c>
      <c r="H332" s="49"/>
      <c r="I332" s="78"/>
      <c r="J332" s="78"/>
      <c r="K332" s="78"/>
      <c r="L332" s="78"/>
      <c r="M332" s="78"/>
      <c r="N332" s="78"/>
    </row>
    <row r="333" spans="1:14" outlineLevel="1" x14ac:dyDescent="0.25">
      <c r="A333" s="51" t="s">
        <v>605</v>
      </c>
      <c r="B333" s="77" t="s">
        <v>602</v>
      </c>
      <c r="H333" s="49"/>
      <c r="I333" s="78"/>
      <c r="J333" s="78"/>
      <c r="K333" s="78"/>
      <c r="L333" s="78"/>
      <c r="M333" s="78"/>
      <c r="N333" s="78"/>
    </row>
    <row r="334" spans="1:14" outlineLevel="1" x14ac:dyDescent="0.25">
      <c r="A334" s="51" t="s">
        <v>606</v>
      </c>
      <c r="B334" s="77" t="s">
        <v>602</v>
      </c>
      <c r="H334" s="49"/>
      <c r="I334" s="78"/>
      <c r="J334" s="78"/>
      <c r="K334" s="78"/>
      <c r="L334" s="78"/>
      <c r="M334" s="78"/>
      <c r="N334" s="78"/>
    </row>
    <row r="335" spans="1:14" outlineLevel="1" x14ac:dyDescent="0.25">
      <c r="A335" s="51" t="s">
        <v>607</v>
      </c>
      <c r="B335" s="77" t="s">
        <v>602</v>
      </c>
      <c r="H335" s="49"/>
      <c r="I335" s="78"/>
      <c r="J335" s="78"/>
      <c r="K335" s="78"/>
      <c r="L335" s="78"/>
      <c r="M335" s="78"/>
      <c r="N335" s="78"/>
    </row>
    <row r="336" spans="1:14" outlineLevel="1" x14ac:dyDescent="0.25">
      <c r="A336" s="51" t="s">
        <v>608</v>
      </c>
      <c r="B336" s="77" t="s">
        <v>602</v>
      </c>
      <c r="H336" s="49"/>
      <c r="I336" s="78"/>
      <c r="J336" s="78"/>
      <c r="K336" s="78"/>
      <c r="L336" s="78"/>
      <c r="M336" s="78"/>
      <c r="N336" s="78"/>
    </row>
    <row r="337" spans="1:14" outlineLevel="1" x14ac:dyDescent="0.25">
      <c r="A337" s="51" t="s">
        <v>609</v>
      </c>
      <c r="B337" s="77" t="s">
        <v>602</v>
      </c>
      <c r="H337" s="49"/>
      <c r="I337" s="78"/>
      <c r="J337" s="78"/>
      <c r="K337" s="78"/>
      <c r="L337" s="78"/>
      <c r="M337" s="78"/>
      <c r="N337" s="78"/>
    </row>
    <row r="338" spans="1:14" outlineLevel="1" x14ac:dyDescent="0.25">
      <c r="A338" s="51" t="s">
        <v>610</v>
      </c>
      <c r="B338" s="77" t="s">
        <v>602</v>
      </c>
      <c r="H338" s="49"/>
      <c r="I338" s="78"/>
      <c r="J338" s="78"/>
      <c r="K338" s="78"/>
      <c r="L338" s="78"/>
      <c r="M338" s="78"/>
      <c r="N338" s="78"/>
    </row>
    <row r="339" spans="1:14" outlineLevel="1" x14ac:dyDescent="0.25">
      <c r="A339" s="51" t="s">
        <v>611</v>
      </c>
      <c r="B339" s="77" t="s">
        <v>602</v>
      </c>
      <c r="H339" s="49"/>
      <c r="I339" s="78"/>
      <c r="J339" s="78"/>
      <c r="K339" s="78"/>
      <c r="L339" s="78"/>
      <c r="M339" s="78"/>
      <c r="N339" s="78"/>
    </row>
    <row r="340" spans="1:14" outlineLevel="1" x14ac:dyDescent="0.25">
      <c r="A340" s="51" t="s">
        <v>612</v>
      </c>
      <c r="B340" s="77" t="s">
        <v>602</v>
      </c>
      <c r="H340" s="49"/>
      <c r="I340" s="78"/>
      <c r="J340" s="78"/>
      <c r="K340" s="78"/>
      <c r="L340" s="78"/>
      <c r="M340" s="78"/>
      <c r="N340" s="78"/>
    </row>
    <row r="341" spans="1:14" outlineLevel="1" x14ac:dyDescent="0.25">
      <c r="A341" s="51" t="s">
        <v>613</v>
      </c>
      <c r="B341" s="77" t="s">
        <v>602</v>
      </c>
      <c r="H341" s="49"/>
      <c r="I341" s="78"/>
      <c r="J341" s="78"/>
      <c r="K341" s="78"/>
      <c r="L341" s="78"/>
      <c r="M341" s="78"/>
      <c r="N341" s="78"/>
    </row>
    <row r="342" spans="1:14" outlineLevel="1" x14ac:dyDescent="0.25">
      <c r="A342" s="51" t="s">
        <v>614</v>
      </c>
      <c r="B342" s="77" t="s">
        <v>602</v>
      </c>
      <c r="H342" s="49"/>
      <c r="I342" s="78"/>
      <c r="J342" s="78"/>
      <c r="K342" s="78"/>
      <c r="L342" s="78"/>
      <c r="M342" s="78"/>
      <c r="N342" s="78"/>
    </row>
    <row r="343" spans="1:14" outlineLevel="1" x14ac:dyDescent="0.25">
      <c r="A343" s="51" t="s">
        <v>615</v>
      </c>
      <c r="B343" s="77" t="s">
        <v>602</v>
      </c>
      <c r="H343" s="49"/>
      <c r="I343" s="78"/>
      <c r="J343" s="78"/>
      <c r="K343" s="78"/>
      <c r="L343" s="78"/>
      <c r="M343" s="78"/>
      <c r="N343" s="78"/>
    </row>
    <row r="344" spans="1:14" outlineLevel="1" x14ac:dyDescent="0.25">
      <c r="A344" s="51" t="s">
        <v>616</v>
      </c>
      <c r="B344" s="77" t="s">
        <v>602</v>
      </c>
      <c r="H344" s="49"/>
      <c r="I344" s="78"/>
      <c r="J344" s="78"/>
      <c r="K344" s="78"/>
      <c r="L344" s="78"/>
      <c r="M344" s="78"/>
      <c r="N344" s="78"/>
    </row>
    <row r="345" spans="1:14" outlineLevel="1" x14ac:dyDescent="0.25">
      <c r="A345" s="51" t="s">
        <v>617</v>
      </c>
      <c r="B345" s="77" t="s">
        <v>602</v>
      </c>
      <c r="H345" s="49"/>
      <c r="I345" s="78"/>
      <c r="J345" s="78"/>
      <c r="K345" s="78"/>
      <c r="L345" s="78"/>
      <c r="M345" s="78"/>
      <c r="N345" s="78"/>
    </row>
    <row r="346" spans="1:14" outlineLevel="1" x14ac:dyDescent="0.25">
      <c r="A346" s="51" t="s">
        <v>618</v>
      </c>
      <c r="B346" s="77" t="s">
        <v>602</v>
      </c>
      <c r="H346" s="49"/>
      <c r="I346" s="78"/>
      <c r="J346" s="78"/>
      <c r="K346" s="78"/>
      <c r="L346" s="78"/>
      <c r="M346" s="78"/>
      <c r="N346" s="78"/>
    </row>
    <row r="347" spans="1:14" outlineLevel="1" x14ac:dyDescent="0.25">
      <c r="A347" s="51" t="s">
        <v>619</v>
      </c>
      <c r="B347" s="77" t="s">
        <v>602</v>
      </c>
      <c r="H347" s="49"/>
      <c r="I347" s="78"/>
      <c r="J347" s="78"/>
      <c r="K347" s="78"/>
      <c r="L347" s="78"/>
      <c r="M347" s="78"/>
      <c r="N347" s="78"/>
    </row>
    <row r="348" spans="1:14" outlineLevel="1" x14ac:dyDescent="0.25">
      <c r="A348" s="51" t="s">
        <v>620</v>
      </c>
      <c r="B348" s="77" t="s">
        <v>602</v>
      </c>
      <c r="H348" s="49"/>
      <c r="I348" s="78"/>
      <c r="J348" s="78"/>
      <c r="K348" s="78"/>
      <c r="L348" s="78"/>
      <c r="M348" s="78"/>
      <c r="N348" s="78"/>
    </row>
    <row r="349" spans="1:14" outlineLevel="1" x14ac:dyDescent="0.25">
      <c r="A349" s="51" t="s">
        <v>621</v>
      </c>
      <c r="B349" s="77" t="s">
        <v>602</v>
      </c>
      <c r="H349" s="49"/>
      <c r="I349" s="78"/>
      <c r="J349" s="78"/>
      <c r="K349" s="78"/>
      <c r="L349" s="78"/>
      <c r="M349" s="78"/>
      <c r="N349" s="78"/>
    </row>
    <row r="350" spans="1:14" outlineLevel="1" x14ac:dyDescent="0.25">
      <c r="A350" s="51" t="s">
        <v>622</v>
      </c>
      <c r="B350" s="77" t="s">
        <v>602</v>
      </c>
      <c r="H350" s="49"/>
      <c r="I350" s="78"/>
      <c r="J350" s="78"/>
      <c r="K350" s="78"/>
      <c r="L350" s="78"/>
      <c r="M350" s="78"/>
      <c r="N350" s="78"/>
    </row>
    <row r="351" spans="1:14" outlineLevel="1" x14ac:dyDescent="0.25">
      <c r="A351" s="51" t="s">
        <v>623</v>
      </c>
      <c r="B351" s="77" t="s">
        <v>602</v>
      </c>
      <c r="H351" s="49"/>
      <c r="I351" s="78"/>
      <c r="J351" s="78"/>
      <c r="K351" s="78"/>
      <c r="L351" s="78"/>
      <c r="M351" s="78"/>
      <c r="N351" s="78"/>
    </row>
    <row r="352" spans="1:14" outlineLevel="1" x14ac:dyDescent="0.25">
      <c r="A352" s="51" t="s">
        <v>624</v>
      </c>
      <c r="B352" s="77" t="s">
        <v>602</v>
      </c>
      <c r="H352" s="49"/>
      <c r="I352" s="78"/>
      <c r="J352" s="78"/>
      <c r="K352" s="78"/>
      <c r="L352" s="78"/>
      <c r="M352" s="78"/>
      <c r="N352" s="78"/>
    </row>
    <row r="353" spans="1:14" outlineLevel="1" x14ac:dyDescent="0.25">
      <c r="A353" s="51" t="s">
        <v>625</v>
      </c>
      <c r="B353" s="77" t="s">
        <v>602</v>
      </c>
      <c r="H353" s="49"/>
      <c r="I353" s="78"/>
      <c r="J353" s="78"/>
      <c r="K353" s="78"/>
      <c r="L353" s="78"/>
      <c r="M353" s="78"/>
      <c r="N353" s="78"/>
    </row>
    <row r="354" spans="1:14" outlineLevel="1" x14ac:dyDescent="0.25">
      <c r="A354" s="51" t="s">
        <v>626</v>
      </c>
      <c r="B354" s="77" t="s">
        <v>602</v>
      </c>
      <c r="H354" s="49"/>
      <c r="I354" s="78"/>
      <c r="J354" s="78"/>
      <c r="K354" s="78"/>
      <c r="L354" s="78"/>
      <c r="M354" s="78"/>
      <c r="N354" s="78"/>
    </row>
    <row r="355" spans="1:14" outlineLevel="1" x14ac:dyDescent="0.25">
      <c r="A355" s="51" t="s">
        <v>627</v>
      </c>
      <c r="B355" s="77" t="s">
        <v>602</v>
      </c>
      <c r="H355" s="49"/>
      <c r="I355" s="78"/>
      <c r="J355" s="78"/>
      <c r="K355" s="78"/>
      <c r="L355" s="78"/>
      <c r="M355" s="78"/>
      <c r="N355" s="78"/>
    </row>
    <row r="356" spans="1:14" outlineLevel="1" x14ac:dyDescent="0.25">
      <c r="A356" s="51" t="s">
        <v>628</v>
      </c>
      <c r="B356" s="77" t="s">
        <v>602</v>
      </c>
      <c r="H356" s="49"/>
      <c r="I356" s="78"/>
      <c r="J356" s="78"/>
      <c r="K356" s="78"/>
      <c r="L356" s="78"/>
      <c r="M356" s="78"/>
      <c r="N356" s="78"/>
    </row>
    <row r="357" spans="1:14" outlineLevel="1" x14ac:dyDescent="0.25">
      <c r="A357" s="51" t="s">
        <v>629</v>
      </c>
      <c r="B357" s="77" t="s">
        <v>602</v>
      </c>
      <c r="H357" s="49"/>
      <c r="I357" s="78"/>
      <c r="J357" s="78"/>
      <c r="K357" s="78"/>
      <c r="L357" s="78"/>
      <c r="M357" s="78"/>
      <c r="N357" s="78"/>
    </row>
    <row r="358" spans="1:14" outlineLevel="1" x14ac:dyDescent="0.25">
      <c r="A358" s="51" t="s">
        <v>630</v>
      </c>
      <c r="B358" s="77" t="s">
        <v>602</v>
      </c>
      <c r="H358" s="49"/>
      <c r="I358" s="78"/>
      <c r="J358" s="78"/>
      <c r="K358" s="78"/>
      <c r="L358" s="78"/>
      <c r="M358" s="78"/>
      <c r="N358" s="78"/>
    </row>
    <row r="359" spans="1:14" outlineLevel="1" x14ac:dyDescent="0.25">
      <c r="A359" s="51" t="s">
        <v>631</v>
      </c>
      <c r="B359" s="77" t="s">
        <v>602</v>
      </c>
      <c r="H359" s="49"/>
      <c r="I359" s="78"/>
      <c r="J359" s="78"/>
      <c r="K359" s="78"/>
      <c r="L359" s="78"/>
      <c r="M359" s="78"/>
      <c r="N359" s="78"/>
    </row>
    <row r="360" spans="1:14" outlineLevel="1" x14ac:dyDescent="0.25">
      <c r="A360" s="51" t="s">
        <v>632</v>
      </c>
      <c r="B360" s="77" t="s">
        <v>602</v>
      </c>
      <c r="H360" s="49"/>
      <c r="I360" s="78"/>
      <c r="J360" s="78"/>
      <c r="K360" s="78"/>
      <c r="L360" s="78"/>
      <c r="M360" s="78"/>
      <c r="N360" s="78"/>
    </row>
    <row r="361" spans="1:14" outlineLevel="1" x14ac:dyDescent="0.25">
      <c r="A361" s="51" t="s">
        <v>633</v>
      </c>
      <c r="B361" s="77" t="s">
        <v>602</v>
      </c>
      <c r="H361" s="49"/>
      <c r="I361" s="78"/>
      <c r="J361" s="78"/>
      <c r="K361" s="78"/>
      <c r="L361" s="78"/>
      <c r="M361" s="78"/>
      <c r="N361" s="78"/>
    </row>
    <row r="362" spans="1:14" outlineLevel="1" x14ac:dyDescent="0.25">
      <c r="A362" s="51" t="s">
        <v>634</v>
      </c>
      <c r="B362" s="77" t="s">
        <v>602</v>
      </c>
      <c r="H362" s="49"/>
      <c r="I362" s="78"/>
      <c r="J362" s="78"/>
      <c r="K362" s="78"/>
      <c r="L362" s="78"/>
      <c r="M362" s="78"/>
      <c r="N362" s="78"/>
    </row>
    <row r="363" spans="1:14" outlineLevel="1" x14ac:dyDescent="0.25">
      <c r="A363" s="51" t="s">
        <v>635</v>
      </c>
      <c r="B363" s="77" t="s">
        <v>602</v>
      </c>
      <c r="H363" s="49"/>
      <c r="I363" s="78"/>
      <c r="J363" s="78"/>
      <c r="K363" s="78"/>
      <c r="L363" s="78"/>
      <c r="M363" s="78"/>
      <c r="N363" s="78"/>
    </row>
    <row r="364" spans="1:14" outlineLevel="1" x14ac:dyDescent="0.25">
      <c r="A364" s="51" t="s">
        <v>636</v>
      </c>
      <c r="B364" s="77" t="s">
        <v>602</v>
      </c>
      <c r="H364" s="49"/>
      <c r="I364" s="78"/>
      <c r="J364" s="78"/>
      <c r="K364" s="78"/>
      <c r="L364" s="78"/>
      <c r="M364" s="78"/>
      <c r="N364" s="78"/>
    </row>
    <row r="365" spans="1:14" outlineLevel="1" x14ac:dyDescent="0.25">
      <c r="A365" s="51" t="s">
        <v>637</v>
      </c>
      <c r="B365" s="77" t="s">
        <v>602</v>
      </c>
      <c r="H365" s="49"/>
      <c r="I365" s="78"/>
      <c r="J365" s="78"/>
      <c r="K365" s="78"/>
      <c r="L365" s="78"/>
      <c r="M365" s="78"/>
      <c r="N365" s="78"/>
    </row>
    <row r="366" spans="1:14" x14ac:dyDescent="0.25">
      <c r="H366" s="49"/>
      <c r="I366" s="78"/>
      <c r="J366" s="78"/>
      <c r="K366" s="78"/>
      <c r="L366" s="78"/>
      <c r="M366" s="78"/>
      <c r="N366" s="78"/>
    </row>
    <row r="367" spans="1:14" x14ac:dyDescent="0.25">
      <c r="H367" s="49"/>
      <c r="I367" s="78"/>
      <c r="J367" s="78"/>
      <c r="K367" s="78"/>
      <c r="L367" s="78"/>
      <c r="M367" s="78"/>
      <c r="N367" s="78"/>
    </row>
    <row r="368" spans="1:14" x14ac:dyDescent="0.25">
      <c r="H368" s="49"/>
      <c r="I368" s="78"/>
      <c r="J368" s="78"/>
      <c r="K368" s="78"/>
      <c r="L368" s="78"/>
      <c r="M368" s="78"/>
      <c r="N368" s="78"/>
    </row>
    <row r="369" spans="8:8" s="78" customFormat="1" x14ac:dyDescent="0.25">
      <c r="H369" s="49"/>
    </row>
    <row r="370" spans="8:8" s="78" customFormat="1" x14ac:dyDescent="0.25">
      <c r="H370" s="49"/>
    </row>
    <row r="371" spans="8:8" s="78" customFormat="1" x14ac:dyDescent="0.25">
      <c r="H371" s="49"/>
    </row>
    <row r="372" spans="8:8" s="78" customFormat="1" x14ac:dyDescent="0.25">
      <c r="H372" s="49"/>
    </row>
    <row r="373" spans="8:8" s="78" customFormat="1" x14ac:dyDescent="0.25">
      <c r="H373" s="49"/>
    </row>
    <row r="374" spans="8:8" s="78" customFormat="1" x14ac:dyDescent="0.25">
      <c r="H374" s="49"/>
    </row>
    <row r="375" spans="8:8" s="78" customFormat="1" x14ac:dyDescent="0.25">
      <c r="H375" s="49"/>
    </row>
    <row r="376" spans="8:8" s="78" customFormat="1" x14ac:dyDescent="0.25">
      <c r="H376" s="49"/>
    </row>
    <row r="377" spans="8:8" s="78" customFormat="1" x14ac:dyDescent="0.25">
      <c r="H377" s="49"/>
    </row>
    <row r="378" spans="8:8" s="78" customFormat="1" x14ac:dyDescent="0.25">
      <c r="H378" s="49"/>
    </row>
    <row r="379" spans="8:8" s="78" customFormat="1" x14ac:dyDescent="0.25">
      <c r="H379" s="49"/>
    </row>
    <row r="380" spans="8:8" s="78" customFormat="1" x14ac:dyDescent="0.25">
      <c r="H380" s="49"/>
    </row>
    <row r="381" spans="8:8" s="78" customFormat="1" x14ac:dyDescent="0.25">
      <c r="H381" s="49"/>
    </row>
    <row r="382" spans="8:8" s="78" customFormat="1" x14ac:dyDescent="0.25">
      <c r="H382" s="49"/>
    </row>
    <row r="383" spans="8:8" s="78" customFormat="1" x14ac:dyDescent="0.25">
      <c r="H383" s="49"/>
    </row>
    <row r="384" spans="8:8" s="78" customFormat="1" x14ac:dyDescent="0.25">
      <c r="H384" s="49"/>
    </row>
    <row r="385" spans="8:8" s="78" customFormat="1" x14ac:dyDescent="0.25">
      <c r="H385" s="49"/>
    </row>
    <row r="386" spans="8:8" s="78" customFormat="1" x14ac:dyDescent="0.25">
      <c r="H386" s="49"/>
    </row>
    <row r="387" spans="8:8" s="78" customFormat="1" x14ac:dyDescent="0.25">
      <c r="H387" s="49"/>
    </row>
    <row r="388" spans="8:8" s="78" customFormat="1" x14ac:dyDescent="0.25">
      <c r="H388" s="49"/>
    </row>
    <row r="389" spans="8:8" s="78" customFormat="1" x14ac:dyDescent="0.25">
      <c r="H389" s="49"/>
    </row>
    <row r="390" spans="8:8" s="78" customFormat="1" x14ac:dyDescent="0.25">
      <c r="H390" s="49"/>
    </row>
    <row r="391" spans="8:8" s="78" customFormat="1" x14ac:dyDescent="0.25">
      <c r="H391" s="49"/>
    </row>
    <row r="392" spans="8:8" s="78" customFormat="1" x14ac:dyDescent="0.25">
      <c r="H392" s="49"/>
    </row>
    <row r="393" spans="8:8" s="78" customFormat="1" x14ac:dyDescent="0.25">
      <c r="H393" s="49"/>
    </row>
    <row r="394" spans="8:8" s="78" customFormat="1" x14ac:dyDescent="0.25">
      <c r="H394" s="49"/>
    </row>
    <row r="395" spans="8:8" s="78" customFormat="1" x14ac:dyDescent="0.25">
      <c r="H395" s="49"/>
    </row>
    <row r="396" spans="8:8" s="78" customFormat="1" x14ac:dyDescent="0.25">
      <c r="H396" s="49"/>
    </row>
    <row r="397" spans="8:8" s="78" customFormat="1" x14ac:dyDescent="0.25">
      <c r="H397" s="49"/>
    </row>
    <row r="398" spans="8:8" s="78" customFormat="1" x14ac:dyDescent="0.25">
      <c r="H398" s="49"/>
    </row>
    <row r="399" spans="8:8" s="78" customFormat="1" x14ac:dyDescent="0.25">
      <c r="H399" s="49"/>
    </row>
    <row r="400" spans="8:8" s="78" customFormat="1" x14ac:dyDescent="0.25">
      <c r="H400" s="49"/>
    </row>
    <row r="401" spans="8:8" s="78" customFormat="1" x14ac:dyDescent="0.25">
      <c r="H401" s="49"/>
    </row>
    <row r="402" spans="8:8" s="78" customFormat="1" x14ac:dyDescent="0.25">
      <c r="H402" s="49"/>
    </row>
    <row r="403" spans="8:8" s="78" customFormat="1" x14ac:dyDescent="0.25">
      <c r="H403" s="49"/>
    </row>
    <row r="404" spans="8:8" s="78" customFormat="1" x14ac:dyDescent="0.25">
      <c r="H404" s="49"/>
    </row>
    <row r="405" spans="8:8" s="78" customFormat="1" x14ac:dyDescent="0.25">
      <c r="H405" s="49"/>
    </row>
    <row r="406" spans="8:8" s="78" customFormat="1" x14ac:dyDescent="0.25">
      <c r="H406" s="49"/>
    </row>
    <row r="407" spans="8:8" s="78" customFormat="1" x14ac:dyDescent="0.25">
      <c r="H407" s="49"/>
    </row>
    <row r="408" spans="8:8" s="78" customFormat="1" x14ac:dyDescent="0.25">
      <c r="H408" s="49"/>
    </row>
    <row r="409" spans="8:8" s="78" customFormat="1" x14ac:dyDescent="0.25">
      <c r="H409" s="49"/>
    </row>
    <row r="410" spans="8:8" s="78" customFormat="1" x14ac:dyDescent="0.25">
      <c r="H410" s="49"/>
    </row>
    <row r="411" spans="8:8" s="78" customFormat="1" x14ac:dyDescent="0.25">
      <c r="H411" s="49"/>
    </row>
    <row r="412" spans="8:8" s="78" customFormat="1" x14ac:dyDescent="0.25">
      <c r="H412" s="49"/>
    </row>
    <row r="413" spans="8:8" s="78" customFormat="1" x14ac:dyDescent="0.25">
      <c r="H413" s="49"/>
    </row>
  </sheetData>
  <dataValidations disablePrompts="1" count="2">
    <dataValidation type="list" allowBlank="1" showInputMessage="1" showErrorMessage="1" sqref="C299" xr:uid="{00000000-0002-0000-0300-000000000000}">
      <formula1>J299:J302</formula1>
    </dataValidation>
    <dataValidation type="list" allowBlank="1" showInputMessage="1" showErrorMessage="1" sqref="C28" xr:uid="{00000000-0002-0000-0300-000001000000}">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Basel Compliance (Y/N)" xr:uid="{00000000-0004-0000-0300-000006000000}"/>
    <hyperlink ref="B28" r:id="rId2" display="CBD Compliance (Y/N)" xr:uid="{00000000-0004-0000-0300-000007000000}"/>
    <hyperlink ref="B29" r:id="rId3" xr:uid="{00000000-0004-0000-0300-000008000000}"/>
    <hyperlink ref="B30" r:id="rId4" xr:uid="{00000000-0004-0000-0300-000009000000}"/>
    <hyperlink ref="B44" location="'C. HTT Harmonised Glossary'!B6" display="2. Over-collateralisation (OC) " xr:uid="{00000000-0004-0000-0300-00000A000000}"/>
    <hyperlink ref="C288" location="'A. HTT General'!A38" display="'A. HTT General'!A38" xr:uid="{00000000-0004-0000-0300-00000B000000}"/>
    <hyperlink ref="C289" location="'A. HTT General'!A39" display="'A. HTT General'!A39" xr:uid="{00000000-0004-0000-0300-00000C000000}"/>
    <hyperlink ref="C291" location="'B1. HTT Mortgage Assets'!B43" display="'B1. HTT Mortgage Assets'!B43" xr:uid="{00000000-0004-0000-0300-00000D000000}"/>
    <hyperlink ref="D291" location="'B2. HTT Public Sector Assets'!B48" display="'B2. HTT Public Sector Assets'!B48" xr:uid="{00000000-0004-0000-0300-00000E000000}"/>
    <hyperlink ref="C292" location="'A. HTT General'!A52" display="'A. HTT General'!A52" xr:uid="{00000000-0004-0000-0300-00000F000000}"/>
    <hyperlink ref="C293" location="'B1. HTT Mortgage Assets'!B186" display="'B1. HTT Mortgage Assets'!B186" xr:uid="{00000000-0004-0000-0300-000010000000}"/>
    <hyperlink ref="D293" location="'B1. HTT Mortgage Assets'!B424" display="'B1. HTT Mortgage Assets'!B424" xr:uid="{00000000-0004-0000-0300-000011000000}"/>
    <hyperlink ref="F293" location="'B2. HTT Public Sector Assets'!A18" display="'B2. HTT Public Sector Assets'!A18" xr:uid="{00000000-0004-0000-0300-000012000000}"/>
    <hyperlink ref="G293" location="'B3. HTT Shipping Assets'!B116" display="'B3. HTT Shipping Assets'!B116" xr:uid="{00000000-0004-0000-0300-000013000000}"/>
    <hyperlink ref="C294" location="'C. HTT Harmonised Glossary'!B20" display="link to Glossary HG.1.15" xr:uid="{00000000-0004-0000-0300-000014000000}"/>
    <hyperlink ref="C295" location="'B1. HTT Mortgage Assets'!B149" display="'B1. HTT Mortgage Assets'!B149" xr:uid="{00000000-0004-0000-0300-000015000000}"/>
    <hyperlink ref="D295" location="'B2. HTT Public Sector Assets'!B129" display="'B2. HTT Public Sector Assets'!B129" xr:uid="{00000000-0004-0000-0300-000016000000}"/>
    <hyperlink ref="F295" location="'B3. HTT Shipping Assets'!B80" display="'B3. HTT Shipping Assets'!B80" xr:uid="{00000000-0004-0000-0300-000017000000}"/>
    <hyperlink ref="C296" location="'A. HTT General'!B111" display="'A. HTT General'!B111" xr:uid="{00000000-0004-0000-0300-000018000000}"/>
    <hyperlink ref="C297" location="'A. HTT General'!B163" display="'A. HTT General'!B163" xr:uid="{00000000-0004-0000-0300-000019000000}"/>
    <hyperlink ref="C298" location="'A. HTT General'!B137" display="'A. HTT General'!B137" xr:uid="{00000000-0004-0000-0300-00001A000000}"/>
    <hyperlink ref="C300" location="'B1. HTT Mortgage Assets'!B215" display="215 LTV residential mortgage" xr:uid="{00000000-0004-0000-0300-00001B000000}"/>
    <hyperlink ref="D300" location="'B1. HTT Mortgage Assets'!B453" display="441 LTV Commercial Mortgage" xr:uid="{00000000-0004-0000-0300-00001C000000}"/>
    <hyperlink ref="C301" location="'A. HTT General'!B230" display="230 Derivatives and Swaps" xr:uid="{00000000-0004-0000-0300-00001D000000}"/>
    <hyperlink ref="C302" location="'C. HTT Harmonised Glossary'!B18" display="'C. HTT Harmonised Glossary'!B18" xr:uid="{00000000-0004-0000-0300-00001E000000}"/>
    <hyperlink ref="C303" location="'A. HTT General'!B65" display="'A. HTT General'!B65" xr:uid="{00000000-0004-0000-0300-00001F000000}"/>
    <hyperlink ref="C304" location="'A. HTT General'!B88" display="'A. HTT General'!B88" xr:uid="{00000000-0004-0000-0300-000020000000}"/>
    <hyperlink ref="C305" location="'C. HTT Harmonised Glossary'!B12" display="link to Glossary HG 1.7" xr:uid="{00000000-0004-0000-0300-000021000000}"/>
    <hyperlink ref="C306" location="'A. HTT General'!B44" display="'A. HTT General'!B44" xr:uid="{00000000-0004-0000-0300-000022000000}"/>
    <hyperlink ref="C307" location="'B1. HTT Mortgage Assets'!B179" display="'B1. HTT Mortgage Assets'!B179" xr:uid="{00000000-0004-0000-0300-000023000000}"/>
    <hyperlink ref="D307" location="'B2. HTT Public Sector Assets'!B166" display="'B2. HTT Public Sector Assets'!B166" xr:uid="{00000000-0004-0000-0300-000024000000}"/>
    <hyperlink ref="F307" location="'B3. HTT Shipping Assets'!B110" display="'B3. HTT Shipping Assets'!B110" xr:uid="{00000000-0004-0000-0300-000025000000}"/>
    <hyperlink ref="C16" r:id="rId5" xr:uid="{8DFA8F24-9A1C-4D02-8BE7-90767362BA9E}"/>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622"/>
  <sheetViews>
    <sheetView zoomScale="90" zoomScaleNormal="90" workbookViewId="0">
      <selection activeCell="J535" sqref="J535"/>
    </sheetView>
  </sheetViews>
  <sheetFormatPr baseColWidth="10"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8" width="8.85546875" style="78" customWidth="1"/>
    <col min="9" max="16384" width="8.85546875" style="78"/>
  </cols>
  <sheetData>
    <row r="1" spans="1:7" ht="31.5" customHeight="1" x14ac:dyDescent="0.25">
      <c r="A1" s="48" t="s">
        <v>638</v>
      </c>
      <c r="B1" s="295"/>
      <c r="C1" s="287"/>
      <c r="D1" s="287"/>
      <c r="E1" s="287"/>
      <c r="F1" s="296" t="s">
        <v>111</v>
      </c>
      <c r="G1" s="156"/>
    </row>
    <row r="2" spans="1:7" ht="15.75" customHeight="1" thickBot="1" x14ac:dyDescent="0.3">
      <c r="A2" s="49"/>
      <c r="B2" s="287"/>
      <c r="C2" s="287"/>
      <c r="D2" s="287"/>
      <c r="E2" s="287"/>
      <c r="F2" s="287"/>
      <c r="G2" s="156"/>
    </row>
    <row r="3" spans="1:7" ht="19.5" customHeight="1" thickBot="1" x14ac:dyDescent="0.3">
      <c r="A3" s="52"/>
      <c r="B3" s="298" t="s">
        <v>112</v>
      </c>
      <c r="C3" s="400" t="s">
        <v>113</v>
      </c>
      <c r="D3" s="299"/>
      <c r="E3" s="299"/>
      <c r="F3" s="287"/>
      <c r="G3" s="299"/>
    </row>
    <row r="4" spans="1:7" ht="15.75" customHeight="1" thickBot="1" x14ac:dyDescent="0.3">
      <c r="B4" s="156"/>
      <c r="C4" s="156"/>
      <c r="D4" s="156"/>
      <c r="E4" s="156"/>
      <c r="F4" s="156"/>
      <c r="G4" s="156"/>
    </row>
    <row r="5" spans="1:7" ht="18.75" customHeight="1" x14ac:dyDescent="0.25">
      <c r="A5" s="55"/>
      <c r="B5" s="300" t="s">
        <v>639</v>
      </c>
      <c r="C5" s="301"/>
      <c r="D5" s="156"/>
      <c r="E5" s="129"/>
      <c r="F5" s="129"/>
      <c r="G5" s="156"/>
    </row>
    <row r="6" spans="1:7" x14ac:dyDescent="0.25">
      <c r="B6" s="303" t="s">
        <v>640</v>
      </c>
      <c r="C6" s="156"/>
      <c r="D6" s="156"/>
      <c r="E6" s="156"/>
      <c r="F6" s="156"/>
      <c r="G6" s="156"/>
    </row>
    <row r="7" spans="1:7" x14ac:dyDescent="0.25">
      <c r="B7" s="333" t="s">
        <v>641</v>
      </c>
      <c r="C7" s="156"/>
      <c r="D7" s="156"/>
      <c r="E7" s="156"/>
      <c r="F7" s="156"/>
      <c r="G7" s="156"/>
    </row>
    <row r="8" spans="1:7" ht="15.75" customHeight="1" thickBot="1" x14ac:dyDescent="0.3">
      <c r="B8" s="334" t="s">
        <v>642</v>
      </c>
      <c r="C8" s="156"/>
      <c r="D8" s="156"/>
      <c r="E8" s="156"/>
      <c r="F8" s="156"/>
      <c r="G8" s="156"/>
    </row>
    <row r="9" spans="1:7" x14ac:dyDescent="0.25">
      <c r="B9" s="305"/>
      <c r="C9" s="156"/>
      <c r="D9" s="156"/>
      <c r="E9" s="156"/>
      <c r="F9" s="156"/>
      <c r="G9" s="156"/>
    </row>
    <row r="10" spans="1:7" ht="37.5" customHeight="1" x14ac:dyDescent="0.25">
      <c r="A10" s="60" t="s">
        <v>123</v>
      </c>
      <c r="B10" s="306" t="s">
        <v>640</v>
      </c>
      <c r="C10" s="307"/>
      <c r="D10" s="307"/>
      <c r="E10" s="307"/>
      <c r="F10" s="307"/>
      <c r="G10" s="308"/>
    </row>
    <row r="11" spans="1:7" ht="15" customHeight="1" x14ac:dyDescent="0.25">
      <c r="A11" s="67"/>
      <c r="B11" s="311" t="s">
        <v>643</v>
      </c>
      <c r="C11" s="312" t="s">
        <v>161</v>
      </c>
      <c r="D11" s="312"/>
      <c r="E11" s="312"/>
      <c r="F11" s="314" t="s">
        <v>644</v>
      </c>
      <c r="G11" s="314"/>
    </row>
    <row r="12" spans="1:7" x14ac:dyDescent="0.25">
      <c r="A12" s="51" t="s">
        <v>645</v>
      </c>
      <c r="B12" s="124" t="s">
        <v>646</v>
      </c>
      <c r="C12" s="352">
        <v>5953.2728670000006</v>
      </c>
      <c r="D12" s="405"/>
      <c r="E12" s="405"/>
      <c r="F12" s="407">
        <f>IF($C$15=0,"",IF(C12="[for completion]","",C12/$C$15))</f>
        <v>0.34314978806554775</v>
      </c>
      <c r="G12" s="156"/>
    </row>
    <row r="13" spans="1:7" x14ac:dyDescent="0.25">
      <c r="A13" s="51" t="s">
        <v>647</v>
      </c>
      <c r="B13" s="124" t="s">
        <v>648</v>
      </c>
      <c r="C13" s="352">
        <v>11395.631530000001</v>
      </c>
      <c r="D13" s="405"/>
      <c r="E13" s="405"/>
      <c r="F13" s="407">
        <f>IF($C$15=0,"",IF(C13="[for completion]","",C13/$C$15))</f>
        <v>0.65685021193445214</v>
      </c>
      <c r="G13" s="156"/>
    </row>
    <row r="14" spans="1:7" x14ac:dyDescent="0.25">
      <c r="A14" s="51" t="s">
        <v>649</v>
      </c>
      <c r="B14" s="124" t="s">
        <v>200</v>
      </c>
      <c r="C14" s="352" t="s">
        <v>179</v>
      </c>
      <c r="D14" s="405"/>
      <c r="E14" s="405"/>
      <c r="F14" s="407" t="str">
        <f>IF($C$15=0,"",IF(C14="[for completion]","",C14/$C$15))</f>
        <v/>
      </c>
      <c r="G14" s="156"/>
    </row>
    <row r="15" spans="1:7" x14ac:dyDescent="0.25">
      <c r="A15" s="51" t="s">
        <v>650</v>
      </c>
      <c r="B15" s="335" t="s">
        <v>202</v>
      </c>
      <c r="C15" s="352">
        <f>SUM(C12:C14)</f>
        <v>17348.904397000002</v>
      </c>
      <c r="D15" s="405"/>
      <c r="E15" s="405"/>
      <c r="F15" s="355">
        <f>SUM(F12:F14)</f>
        <v>0.99999999999999989</v>
      </c>
      <c r="G15" s="156"/>
    </row>
    <row r="16" spans="1:7" outlineLevel="1" x14ac:dyDescent="0.25">
      <c r="A16" s="51" t="s">
        <v>651</v>
      </c>
      <c r="B16" s="135" t="s">
        <v>652</v>
      </c>
      <c r="C16" s="352">
        <v>5778.3720660000008</v>
      </c>
      <c r="D16" s="405"/>
      <c r="E16" s="405"/>
      <c r="F16" s="407">
        <f t="shared" ref="F16:F26" si="0">IF($C$15=0,"",IF(C16="[for completion]","",C16/$C$15))</f>
        <v>0.33306841364571732</v>
      </c>
      <c r="G16" s="156"/>
    </row>
    <row r="17" spans="1:7" outlineLevel="1" x14ac:dyDescent="0.25">
      <c r="A17" s="51" t="s">
        <v>653</v>
      </c>
      <c r="B17" s="135" t="s">
        <v>654</v>
      </c>
      <c r="C17" s="352"/>
      <c r="D17" s="405"/>
      <c r="E17" s="405"/>
      <c r="F17" s="407">
        <f t="shared" si="0"/>
        <v>0</v>
      </c>
      <c r="G17" s="156"/>
    </row>
    <row r="18" spans="1:7" outlineLevel="1" x14ac:dyDescent="0.25">
      <c r="A18" s="51" t="s">
        <v>655</v>
      </c>
      <c r="B18" s="135" t="s">
        <v>204</v>
      </c>
      <c r="C18" s="127"/>
      <c r="D18" s="156"/>
      <c r="E18" s="156"/>
      <c r="F18" s="128">
        <f t="shared" si="0"/>
        <v>0</v>
      </c>
      <c r="G18" s="156"/>
    </row>
    <row r="19" spans="1:7" outlineLevel="1" x14ac:dyDescent="0.25">
      <c r="A19" s="51" t="s">
        <v>656</v>
      </c>
      <c r="B19" s="135" t="s">
        <v>204</v>
      </c>
      <c r="C19" s="127"/>
      <c r="D19" s="156"/>
      <c r="E19" s="156"/>
      <c r="F19" s="128">
        <f t="shared" si="0"/>
        <v>0</v>
      </c>
      <c r="G19" s="156"/>
    </row>
    <row r="20" spans="1:7" outlineLevel="1" x14ac:dyDescent="0.25">
      <c r="A20" s="51" t="s">
        <v>657</v>
      </c>
      <c r="B20" s="135" t="s">
        <v>204</v>
      </c>
      <c r="C20" s="127"/>
      <c r="D20" s="156"/>
      <c r="E20" s="156"/>
      <c r="F20" s="128">
        <f t="shared" si="0"/>
        <v>0</v>
      </c>
      <c r="G20" s="156"/>
    </row>
    <row r="21" spans="1:7" outlineLevel="1" x14ac:dyDescent="0.25">
      <c r="A21" s="51" t="s">
        <v>658</v>
      </c>
      <c r="B21" s="135" t="s">
        <v>204</v>
      </c>
      <c r="C21" s="127"/>
      <c r="D21" s="156"/>
      <c r="E21" s="156"/>
      <c r="F21" s="128">
        <f t="shared" si="0"/>
        <v>0</v>
      </c>
      <c r="G21" s="156"/>
    </row>
    <row r="22" spans="1:7" outlineLevel="1" x14ac:dyDescent="0.25">
      <c r="A22" s="51" t="s">
        <v>659</v>
      </c>
      <c r="B22" s="135" t="s">
        <v>204</v>
      </c>
      <c r="C22" s="127"/>
      <c r="D22" s="156"/>
      <c r="E22" s="156"/>
      <c r="F22" s="128">
        <f t="shared" si="0"/>
        <v>0</v>
      </c>
      <c r="G22" s="156"/>
    </row>
    <row r="23" spans="1:7" outlineLevel="1" x14ac:dyDescent="0.25">
      <c r="A23" s="51" t="s">
        <v>660</v>
      </c>
      <c r="B23" s="135" t="s">
        <v>204</v>
      </c>
      <c r="C23" s="127"/>
      <c r="D23" s="156"/>
      <c r="E23" s="156"/>
      <c r="F23" s="128">
        <f t="shared" si="0"/>
        <v>0</v>
      </c>
      <c r="G23" s="156"/>
    </row>
    <row r="24" spans="1:7" outlineLevel="1" x14ac:dyDescent="0.25">
      <c r="A24" s="51" t="s">
        <v>661</v>
      </c>
      <c r="B24" s="135" t="s">
        <v>204</v>
      </c>
      <c r="C24" s="127"/>
      <c r="D24" s="156"/>
      <c r="E24" s="156"/>
      <c r="F24" s="128">
        <f t="shared" si="0"/>
        <v>0</v>
      </c>
      <c r="G24" s="156"/>
    </row>
    <row r="25" spans="1:7" outlineLevel="1" x14ac:dyDescent="0.25">
      <c r="A25" s="51" t="s">
        <v>662</v>
      </c>
      <c r="B25" s="135" t="s">
        <v>204</v>
      </c>
      <c r="C25" s="127"/>
      <c r="D25" s="156"/>
      <c r="E25" s="156"/>
      <c r="F25" s="128">
        <f t="shared" si="0"/>
        <v>0</v>
      </c>
      <c r="G25" s="156"/>
    </row>
    <row r="26" spans="1:7" outlineLevel="1" x14ac:dyDescent="0.25">
      <c r="A26" s="51" t="s">
        <v>663</v>
      </c>
      <c r="B26" s="135" t="s">
        <v>204</v>
      </c>
      <c r="C26" s="134"/>
      <c r="D26" s="319"/>
      <c r="E26" s="319"/>
      <c r="F26" s="128">
        <f t="shared" si="0"/>
        <v>0</v>
      </c>
      <c r="G26" s="156"/>
    </row>
    <row r="27" spans="1:7" ht="15" customHeight="1" x14ac:dyDescent="0.25">
      <c r="A27" s="67"/>
      <c r="B27" s="311" t="s">
        <v>664</v>
      </c>
      <c r="C27" s="312" t="s">
        <v>665</v>
      </c>
      <c r="D27" s="312" t="s">
        <v>666</v>
      </c>
      <c r="E27" s="313"/>
      <c r="F27" s="312" t="s">
        <v>667</v>
      </c>
      <c r="G27" s="314"/>
    </row>
    <row r="28" spans="1:7" x14ac:dyDescent="0.25">
      <c r="A28" s="51" t="s">
        <v>668</v>
      </c>
      <c r="B28" s="124" t="s">
        <v>669</v>
      </c>
      <c r="C28" s="352">
        <v>699</v>
      </c>
      <c r="D28" s="352">
        <v>750</v>
      </c>
      <c r="E28" s="405"/>
      <c r="F28" s="402">
        <f>IF(AND(C28="[For completion]",D28="[For completion]"),"[For completion]",SUM(C28:D28))</f>
        <v>1449</v>
      </c>
      <c r="G28" s="156"/>
    </row>
    <row r="29" spans="1:7" outlineLevel="1" x14ac:dyDescent="0.25">
      <c r="A29" s="51" t="s">
        <v>670</v>
      </c>
      <c r="B29" s="136" t="s">
        <v>671</v>
      </c>
      <c r="C29" s="352">
        <v>658</v>
      </c>
      <c r="D29" s="352">
        <v>665</v>
      </c>
      <c r="E29" s="405"/>
      <c r="F29" s="405"/>
      <c r="G29" s="156"/>
    </row>
    <row r="30" spans="1:7" outlineLevel="1" x14ac:dyDescent="0.25">
      <c r="A30" s="51" t="s">
        <v>672</v>
      </c>
      <c r="B30" s="136" t="s">
        <v>673</v>
      </c>
      <c r="C30" s="156"/>
      <c r="D30" s="156"/>
      <c r="E30" s="156"/>
      <c r="F30" s="156"/>
      <c r="G30" s="156"/>
    </row>
    <row r="31" spans="1:7" outlineLevel="1" x14ac:dyDescent="0.25">
      <c r="A31" s="51" t="s">
        <v>674</v>
      </c>
      <c r="B31" s="136"/>
      <c r="C31" s="156"/>
      <c r="D31" s="156"/>
      <c r="E31" s="156"/>
      <c r="F31" s="156"/>
      <c r="G31" s="156"/>
    </row>
    <row r="32" spans="1:7" outlineLevel="1" x14ac:dyDescent="0.25">
      <c r="A32" s="51" t="s">
        <v>675</v>
      </c>
      <c r="B32" s="136"/>
      <c r="C32" s="156"/>
      <c r="D32" s="156"/>
      <c r="E32" s="156"/>
      <c r="F32" s="156"/>
      <c r="G32" s="156"/>
    </row>
    <row r="33" spans="1:7" outlineLevel="1" x14ac:dyDescent="0.25">
      <c r="A33" s="51" t="s">
        <v>676</v>
      </c>
      <c r="B33" s="136"/>
      <c r="C33" s="156"/>
      <c r="D33" s="156"/>
      <c r="E33" s="156"/>
      <c r="F33" s="156"/>
      <c r="G33" s="156"/>
    </row>
    <row r="34" spans="1:7" outlineLevel="1" x14ac:dyDescent="0.25">
      <c r="A34" s="51" t="s">
        <v>677</v>
      </c>
      <c r="B34" s="136"/>
      <c r="C34" s="156"/>
      <c r="D34" s="156"/>
      <c r="E34" s="156"/>
      <c r="F34" s="156"/>
      <c r="G34" s="156"/>
    </row>
    <row r="35" spans="1:7" ht="15" customHeight="1" x14ac:dyDescent="0.25">
      <c r="A35" s="67"/>
      <c r="B35" s="311" t="s">
        <v>678</v>
      </c>
      <c r="C35" s="312" t="s">
        <v>679</v>
      </c>
      <c r="D35" s="312" t="s">
        <v>680</v>
      </c>
      <c r="E35" s="313"/>
      <c r="F35" s="314" t="s">
        <v>644</v>
      </c>
      <c r="G35" s="314"/>
    </row>
    <row r="36" spans="1:7" x14ac:dyDescent="0.25">
      <c r="A36" s="51" t="s">
        <v>681</v>
      </c>
      <c r="B36" s="124" t="s">
        <v>682</v>
      </c>
      <c r="C36" s="137" t="s">
        <v>179</v>
      </c>
      <c r="D36" s="137" t="s">
        <v>179</v>
      </c>
      <c r="E36" s="126"/>
      <c r="F36" s="355">
        <v>0.2044363482464811</v>
      </c>
      <c r="G36" s="156"/>
    </row>
    <row r="37" spans="1:7" outlineLevel="1" x14ac:dyDescent="0.25">
      <c r="A37" s="51" t="s">
        <v>683</v>
      </c>
      <c r="B37" s="156"/>
      <c r="C37" s="137"/>
      <c r="D37" s="137"/>
      <c r="E37" s="126"/>
      <c r="F37" s="137"/>
      <c r="G37" s="156"/>
    </row>
    <row r="38" spans="1:7" outlineLevel="1" x14ac:dyDescent="0.25">
      <c r="A38" s="51" t="s">
        <v>684</v>
      </c>
      <c r="B38" s="156"/>
      <c r="C38" s="137"/>
      <c r="D38" s="137"/>
      <c r="E38" s="126"/>
      <c r="F38" s="137"/>
      <c r="G38" s="156"/>
    </row>
    <row r="39" spans="1:7" outlineLevel="1" x14ac:dyDescent="0.25">
      <c r="A39" s="51" t="s">
        <v>685</v>
      </c>
      <c r="B39" s="156"/>
      <c r="C39" s="137"/>
      <c r="D39" s="137"/>
      <c r="E39" s="126"/>
      <c r="F39" s="137"/>
      <c r="G39" s="156"/>
    </row>
    <row r="40" spans="1:7" outlineLevel="1" x14ac:dyDescent="0.25">
      <c r="A40" s="51" t="s">
        <v>686</v>
      </c>
      <c r="B40" s="156"/>
      <c r="C40" s="137"/>
      <c r="D40" s="137"/>
      <c r="E40" s="126"/>
      <c r="F40" s="137"/>
      <c r="G40" s="156"/>
    </row>
    <row r="41" spans="1:7" outlineLevel="1" x14ac:dyDescent="0.25">
      <c r="A41" s="51" t="s">
        <v>687</v>
      </c>
      <c r="B41" s="156"/>
      <c r="C41" s="137"/>
      <c r="D41" s="137"/>
      <c r="E41" s="126"/>
      <c r="F41" s="137"/>
      <c r="G41" s="156"/>
    </row>
    <row r="42" spans="1:7" outlineLevel="1" x14ac:dyDescent="0.25">
      <c r="A42" s="51" t="s">
        <v>688</v>
      </c>
      <c r="B42" s="156"/>
      <c r="C42" s="137"/>
      <c r="D42" s="137"/>
      <c r="E42" s="126"/>
      <c r="F42" s="137"/>
      <c r="G42" s="156"/>
    </row>
    <row r="43" spans="1:7" ht="15" customHeight="1" x14ac:dyDescent="0.25">
      <c r="A43" s="67"/>
      <c r="B43" s="311" t="s">
        <v>689</v>
      </c>
      <c r="C43" s="312" t="s">
        <v>679</v>
      </c>
      <c r="D43" s="312" t="s">
        <v>680</v>
      </c>
      <c r="E43" s="313"/>
      <c r="F43" s="314" t="s">
        <v>644</v>
      </c>
      <c r="G43" s="314"/>
    </row>
    <row r="44" spans="1:7" x14ac:dyDescent="0.25">
      <c r="A44" s="51" t="s">
        <v>690</v>
      </c>
      <c r="B44" s="336" t="s">
        <v>691</v>
      </c>
      <c r="C44" s="425">
        <f>SUM(C45:C71)</f>
        <v>0.99999999999999978</v>
      </c>
      <c r="D44" s="425">
        <f>SUM(D45:D71)</f>
        <v>1.0000000000000002</v>
      </c>
      <c r="E44" s="355"/>
      <c r="F44" s="425">
        <f>SUM(F45:F71)</f>
        <v>1</v>
      </c>
      <c r="G44" s="124"/>
    </row>
    <row r="45" spans="1:7" x14ac:dyDescent="0.25">
      <c r="A45" s="51" t="s">
        <v>692</v>
      </c>
      <c r="B45" s="124" t="s">
        <v>693</v>
      </c>
      <c r="C45" s="355" t="s">
        <v>179</v>
      </c>
      <c r="D45" s="355" t="s">
        <v>179</v>
      </c>
      <c r="E45" s="355"/>
      <c r="F45" s="355" t="s">
        <v>179</v>
      </c>
      <c r="G45" s="124"/>
    </row>
    <row r="46" spans="1:7" x14ac:dyDescent="0.25">
      <c r="A46" s="51" t="s">
        <v>694</v>
      </c>
      <c r="B46" s="124" t="s">
        <v>695</v>
      </c>
      <c r="C46" s="355" t="s">
        <v>179</v>
      </c>
      <c r="D46" s="355">
        <v>6.5762036796919851E-3</v>
      </c>
      <c r="E46" s="355"/>
      <c r="F46" s="355">
        <v>4.3195807807298054E-3</v>
      </c>
      <c r="G46" s="124"/>
    </row>
    <row r="47" spans="1:7" x14ac:dyDescent="0.25">
      <c r="A47" s="51" t="s">
        <v>696</v>
      </c>
      <c r="B47" s="124" t="s">
        <v>697</v>
      </c>
      <c r="C47" s="355" t="s">
        <v>179</v>
      </c>
      <c r="D47" s="355" t="s">
        <v>179</v>
      </c>
      <c r="E47" s="355"/>
      <c r="F47" s="355" t="s">
        <v>179</v>
      </c>
      <c r="G47" s="124"/>
    </row>
    <row r="48" spans="1:7" x14ac:dyDescent="0.25">
      <c r="A48" s="51" t="s">
        <v>698</v>
      </c>
      <c r="B48" s="124" t="s">
        <v>699</v>
      </c>
      <c r="C48" s="355" t="s">
        <v>179</v>
      </c>
      <c r="D48" s="355" t="s">
        <v>179</v>
      </c>
      <c r="E48" s="355"/>
      <c r="F48" s="355" t="s">
        <v>179</v>
      </c>
      <c r="G48" s="124"/>
    </row>
    <row r="49" spans="1:7" x14ac:dyDescent="0.25">
      <c r="A49" s="51" t="s">
        <v>700</v>
      </c>
      <c r="B49" s="124" t="s">
        <v>701</v>
      </c>
      <c r="C49" s="355" t="s">
        <v>179</v>
      </c>
      <c r="D49" s="355" t="s">
        <v>179</v>
      </c>
      <c r="E49" s="355"/>
      <c r="F49" s="355" t="s">
        <v>179</v>
      </c>
      <c r="G49" s="124"/>
    </row>
    <row r="50" spans="1:7" x14ac:dyDescent="0.25">
      <c r="A50" s="51" t="s">
        <v>702</v>
      </c>
      <c r="B50" s="124" t="s">
        <v>703</v>
      </c>
      <c r="C50" s="355" t="s">
        <v>179</v>
      </c>
      <c r="D50" s="355">
        <v>2.1710419940192641E-2</v>
      </c>
      <c r="E50" s="355"/>
      <c r="F50" s="355">
        <v>1.4260493938901501E-2</v>
      </c>
      <c r="G50" s="124"/>
    </row>
    <row r="51" spans="1:7" x14ac:dyDescent="0.25">
      <c r="A51" s="51" t="s">
        <v>704</v>
      </c>
      <c r="B51" s="124" t="s">
        <v>705</v>
      </c>
      <c r="C51" s="355" t="s">
        <v>179</v>
      </c>
      <c r="D51" s="355" t="s">
        <v>179</v>
      </c>
      <c r="E51" s="355"/>
      <c r="F51" s="355" t="s">
        <v>179</v>
      </c>
      <c r="G51" s="124"/>
    </row>
    <row r="52" spans="1:7" x14ac:dyDescent="0.25">
      <c r="A52" s="51" t="s">
        <v>706</v>
      </c>
      <c r="B52" s="124" t="s">
        <v>707</v>
      </c>
      <c r="C52" s="355" t="s">
        <v>179</v>
      </c>
      <c r="D52" s="355" t="s">
        <v>179</v>
      </c>
      <c r="E52" s="355"/>
      <c r="F52" s="355" t="s">
        <v>179</v>
      </c>
      <c r="G52" s="124"/>
    </row>
    <row r="53" spans="1:7" x14ac:dyDescent="0.25">
      <c r="A53" s="51" t="s">
        <v>708</v>
      </c>
      <c r="B53" s="124" t="s">
        <v>709</v>
      </c>
      <c r="C53" s="355" t="s">
        <v>179</v>
      </c>
      <c r="D53" s="355" t="s">
        <v>179</v>
      </c>
      <c r="E53" s="355"/>
      <c r="F53" s="355" t="s">
        <v>179</v>
      </c>
      <c r="G53" s="124"/>
    </row>
    <row r="54" spans="1:7" x14ac:dyDescent="0.25">
      <c r="A54" s="51" t="s">
        <v>710</v>
      </c>
      <c r="B54" s="124" t="s">
        <v>711</v>
      </c>
      <c r="C54" s="355">
        <v>2.459146813369137E-3</v>
      </c>
      <c r="D54" s="355">
        <v>0.12340165442327181</v>
      </c>
      <c r="E54" s="355"/>
      <c r="F54" s="355">
        <v>8.1900258568817802E-2</v>
      </c>
      <c r="G54" s="124"/>
    </row>
    <row r="55" spans="1:7" x14ac:dyDescent="0.25">
      <c r="A55" s="51" t="s">
        <v>712</v>
      </c>
      <c r="B55" s="124" t="s">
        <v>2</v>
      </c>
      <c r="C55" s="355">
        <v>0.85706626757916404</v>
      </c>
      <c r="D55" s="355">
        <v>0.58280559383793995</v>
      </c>
      <c r="E55" s="355"/>
      <c r="F55" s="355">
        <v>0.67691808590695535</v>
      </c>
      <c r="G55" s="124"/>
    </row>
    <row r="56" spans="1:7" x14ac:dyDescent="0.25">
      <c r="A56" s="51" t="s">
        <v>713</v>
      </c>
      <c r="B56" s="124" t="s">
        <v>714</v>
      </c>
      <c r="C56" s="355" t="s">
        <v>179</v>
      </c>
      <c r="D56" s="355" t="s">
        <v>179</v>
      </c>
      <c r="E56" s="355"/>
      <c r="F56" s="355" t="s">
        <v>179</v>
      </c>
      <c r="G56" s="124"/>
    </row>
    <row r="57" spans="1:7" x14ac:dyDescent="0.25">
      <c r="A57" s="51" t="s">
        <v>715</v>
      </c>
      <c r="B57" s="124" t="s">
        <v>716</v>
      </c>
      <c r="C57" s="355">
        <v>0.14047458560746659</v>
      </c>
      <c r="D57" s="355">
        <v>0.17922180377834659</v>
      </c>
      <c r="E57" s="355"/>
      <c r="F57" s="355">
        <v>0.16592570407487961</v>
      </c>
      <c r="G57" s="124"/>
    </row>
    <row r="58" spans="1:7" x14ac:dyDescent="0.25">
      <c r="A58" s="51" t="s">
        <v>717</v>
      </c>
      <c r="B58" s="124" t="s">
        <v>718</v>
      </c>
      <c r="C58" s="355" t="s">
        <v>179</v>
      </c>
      <c r="D58" s="355" t="s">
        <v>179</v>
      </c>
      <c r="E58" s="355"/>
      <c r="F58" s="355" t="s">
        <v>179</v>
      </c>
      <c r="G58" s="124"/>
    </row>
    <row r="59" spans="1:7" x14ac:dyDescent="0.25">
      <c r="A59" s="51" t="s">
        <v>719</v>
      </c>
      <c r="B59" s="124" t="s">
        <v>720</v>
      </c>
      <c r="C59" s="355" t="s">
        <v>179</v>
      </c>
      <c r="D59" s="355" t="s">
        <v>179</v>
      </c>
      <c r="E59" s="355"/>
      <c r="F59" s="355" t="s">
        <v>179</v>
      </c>
      <c r="G59" s="124"/>
    </row>
    <row r="60" spans="1:7" x14ac:dyDescent="0.25">
      <c r="A60" s="51" t="s">
        <v>721</v>
      </c>
      <c r="B60" s="124" t="s">
        <v>722</v>
      </c>
      <c r="C60" s="355" t="s">
        <v>179</v>
      </c>
      <c r="D60" s="355" t="s">
        <v>179</v>
      </c>
      <c r="E60" s="355"/>
      <c r="F60" s="355" t="s">
        <v>179</v>
      </c>
      <c r="G60" s="124"/>
    </row>
    <row r="61" spans="1:7" x14ac:dyDescent="0.25">
      <c r="A61" s="51" t="s">
        <v>723</v>
      </c>
      <c r="B61" s="124" t="s">
        <v>724</v>
      </c>
      <c r="C61" s="355" t="s">
        <v>179</v>
      </c>
      <c r="D61" s="355" t="s">
        <v>179</v>
      </c>
      <c r="E61" s="355"/>
      <c r="F61" s="355" t="s">
        <v>179</v>
      </c>
      <c r="G61" s="124"/>
    </row>
    <row r="62" spans="1:7" x14ac:dyDescent="0.25">
      <c r="A62" s="51" t="s">
        <v>725</v>
      </c>
      <c r="B62" s="124" t="s">
        <v>726</v>
      </c>
      <c r="C62" s="355" t="s">
        <v>179</v>
      </c>
      <c r="D62" s="355" t="s">
        <v>179</v>
      </c>
      <c r="E62" s="355"/>
      <c r="F62" s="355" t="s">
        <v>179</v>
      </c>
      <c r="G62" s="124"/>
    </row>
    <row r="63" spans="1:7" x14ac:dyDescent="0.25">
      <c r="A63" s="51" t="s">
        <v>727</v>
      </c>
      <c r="B63" s="124" t="s">
        <v>728</v>
      </c>
      <c r="C63" s="355" t="s">
        <v>179</v>
      </c>
      <c r="D63" s="355" t="s">
        <v>179</v>
      </c>
      <c r="E63" s="355"/>
      <c r="F63" s="355" t="s">
        <v>179</v>
      </c>
      <c r="G63" s="124"/>
    </row>
    <row r="64" spans="1:7" x14ac:dyDescent="0.25">
      <c r="A64" s="51" t="s">
        <v>729</v>
      </c>
      <c r="B64" s="124" t="s">
        <v>730</v>
      </c>
      <c r="C64" s="355" t="s">
        <v>179</v>
      </c>
      <c r="D64" s="355" t="s">
        <v>179</v>
      </c>
      <c r="E64" s="355"/>
      <c r="F64" s="355" t="s">
        <v>179</v>
      </c>
      <c r="G64" s="124"/>
    </row>
    <row r="65" spans="1:7" x14ac:dyDescent="0.25">
      <c r="A65" s="51" t="s">
        <v>731</v>
      </c>
      <c r="B65" s="124" t="s">
        <v>732</v>
      </c>
      <c r="C65" s="355" t="s">
        <v>179</v>
      </c>
      <c r="D65" s="355">
        <v>8.6284324340557189E-2</v>
      </c>
      <c r="E65" s="355"/>
      <c r="F65" s="355">
        <v>5.6675876729716003E-2</v>
      </c>
      <c r="G65" s="124"/>
    </row>
    <row r="66" spans="1:7" x14ac:dyDescent="0.25">
      <c r="A66" s="51" t="s">
        <v>733</v>
      </c>
      <c r="B66" s="124" t="s">
        <v>734</v>
      </c>
      <c r="C66" s="355" t="s">
        <v>179</v>
      </c>
      <c r="D66" s="355" t="s">
        <v>179</v>
      </c>
      <c r="E66" s="355"/>
      <c r="F66" s="355" t="s">
        <v>179</v>
      </c>
      <c r="G66" s="124"/>
    </row>
    <row r="67" spans="1:7" x14ac:dyDescent="0.25">
      <c r="A67" s="51" t="s">
        <v>735</v>
      </c>
      <c r="B67" s="124" t="s">
        <v>736</v>
      </c>
      <c r="C67" s="137" t="s">
        <v>179</v>
      </c>
      <c r="D67" s="137" t="s">
        <v>179</v>
      </c>
      <c r="E67" s="137"/>
      <c r="F67" s="137" t="s">
        <v>179</v>
      </c>
      <c r="G67" s="124"/>
    </row>
    <row r="68" spans="1:7" x14ac:dyDescent="0.25">
      <c r="A68" s="51" t="s">
        <v>737</v>
      </c>
      <c r="B68" s="124" t="s">
        <v>738</v>
      </c>
      <c r="C68" s="137" t="s">
        <v>179</v>
      </c>
      <c r="D68" s="137" t="s">
        <v>179</v>
      </c>
      <c r="E68" s="137"/>
      <c r="F68" s="137" t="s">
        <v>179</v>
      </c>
      <c r="G68" s="124"/>
    </row>
    <row r="69" spans="1:7" x14ac:dyDescent="0.25">
      <c r="A69" s="51" t="s">
        <v>739</v>
      </c>
      <c r="B69" s="124" t="s">
        <v>740</v>
      </c>
      <c r="C69" s="137" t="s">
        <v>179</v>
      </c>
      <c r="D69" s="137" t="s">
        <v>179</v>
      </c>
      <c r="E69" s="137"/>
      <c r="F69" s="137" t="s">
        <v>179</v>
      </c>
      <c r="G69" s="124"/>
    </row>
    <row r="70" spans="1:7" x14ac:dyDescent="0.25">
      <c r="A70" s="51" t="s">
        <v>741</v>
      </c>
      <c r="B70" s="124" t="s">
        <v>742</v>
      </c>
      <c r="C70" s="137" t="s">
        <v>179</v>
      </c>
      <c r="D70" s="137" t="s">
        <v>179</v>
      </c>
      <c r="E70" s="137"/>
      <c r="F70" s="137" t="s">
        <v>179</v>
      </c>
      <c r="G70" s="124"/>
    </row>
    <row r="71" spans="1:7" x14ac:dyDescent="0.25">
      <c r="A71" s="51" t="s">
        <v>743</v>
      </c>
      <c r="B71" s="124" t="s">
        <v>744</v>
      </c>
      <c r="C71" s="137" t="s">
        <v>179</v>
      </c>
      <c r="D71" s="137" t="s">
        <v>179</v>
      </c>
      <c r="E71" s="137"/>
      <c r="F71" s="137" t="s">
        <v>179</v>
      </c>
      <c r="G71" s="124"/>
    </row>
    <row r="72" spans="1:7" x14ac:dyDescent="0.25">
      <c r="A72" s="51" t="s">
        <v>745</v>
      </c>
      <c r="B72" s="336" t="s">
        <v>401</v>
      </c>
      <c r="C72" s="159">
        <f>SUM(C73:C75)</f>
        <v>0</v>
      </c>
      <c r="D72" s="159">
        <f>SUM(D73:D75)</f>
        <v>0</v>
      </c>
      <c r="E72" s="137"/>
      <c r="F72" s="159">
        <f>SUM(F73:F75)</f>
        <v>0</v>
      </c>
      <c r="G72" s="124"/>
    </row>
    <row r="73" spans="1:7" x14ac:dyDescent="0.25">
      <c r="A73" s="51" t="s">
        <v>746</v>
      </c>
      <c r="B73" s="124" t="s">
        <v>747</v>
      </c>
      <c r="C73" s="137" t="s">
        <v>179</v>
      </c>
      <c r="D73" s="137" t="s">
        <v>179</v>
      </c>
      <c r="E73" s="137"/>
      <c r="F73" s="137" t="s">
        <v>179</v>
      </c>
      <c r="G73" s="124"/>
    </row>
    <row r="74" spans="1:7" x14ac:dyDescent="0.25">
      <c r="A74" s="51" t="s">
        <v>748</v>
      </c>
      <c r="B74" s="124" t="s">
        <v>749</v>
      </c>
      <c r="C74" s="137" t="s">
        <v>179</v>
      </c>
      <c r="D74" s="137" t="s">
        <v>179</v>
      </c>
      <c r="E74" s="137"/>
      <c r="F74" s="137" t="s">
        <v>179</v>
      </c>
      <c r="G74" s="124"/>
    </row>
    <row r="75" spans="1:7" x14ac:dyDescent="0.25">
      <c r="A75" s="51" t="s">
        <v>750</v>
      </c>
      <c r="B75" s="124" t="s">
        <v>751</v>
      </c>
      <c r="C75" s="137" t="s">
        <v>179</v>
      </c>
      <c r="D75" s="137" t="s">
        <v>179</v>
      </c>
      <c r="E75" s="137"/>
      <c r="F75" s="137" t="s">
        <v>179</v>
      </c>
      <c r="G75" s="124"/>
    </row>
    <row r="76" spans="1:7" x14ac:dyDescent="0.25">
      <c r="A76" s="51" t="s">
        <v>752</v>
      </c>
      <c r="B76" s="336" t="s">
        <v>200</v>
      </c>
      <c r="C76" s="159">
        <f>SUM(C77:C87)</f>
        <v>0</v>
      </c>
      <c r="D76" s="159">
        <f>SUM(D77:D87)</f>
        <v>0</v>
      </c>
      <c r="E76" s="137"/>
      <c r="F76" s="159">
        <f>SUM(F77:F87)</f>
        <v>0</v>
      </c>
      <c r="G76" s="124"/>
    </row>
    <row r="77" spans="1:7" x14ac:dyDescent="0.25">
      <c r="A77" s="51" t="s">
        <v>753</v>
      </c>
      <c r="B77" s="133" t="s">
        <v>403</v>
      </c>
      <c r="C77" s="137" t="s">
        <v>179</v>
      </c>
      <c r="D77" s="137" t="s">
        <v>179</v>
      </c>
      <c r="E77" s="137"/>
      <c r="F77" s="137" t="s">
        <v>179</v>
      </c>
      <c r="G77" s="124"/>
    </row>
    <row r="78" spans="1:7" x14ac:dyDescent="0.25">
      <c r="A78" s="51" t="s">
        <v>754</v>
      </c>
      <c r="B78" s="124" t="s">
        <v>755</v>
      </c>
      <c r="C78" s="137" t="s">
        <v>179</v>
      </c>
      <c r="D78" s="137" t="s">
        <v>179</v>
      </c>
      <c r="E78" s="137"/>
      <c r="F78" s="137" t="s">
        <v>179</v>
      </c>
      <c r="G78" s="124"/>
    </row>
    <row r="79" spans="1:7" x14ac:dyDescent="0.25">
      <c r="A79" s="51" t="s">
        <v>756</v>
      </c>
      <c r="B79" s="133" t="s">
        <v>405</v>
      </c>
      <c r="C79" s="137" t="s">
        <v>179</v>
      </c>
      <c r="D79" s="137" t="s">
        <v>179</v>
      </c>
      <c r="E79" s="137"/>
      <c r="F79" s="137" t="s">
        <v>179</v>
      </c>
      <c r="G79" s="124"/>
    </row>
    <row r="80" spans="1:7" x14ac:dyDescent="0.25">
      <c r="A80" s="51" t="s">
        <v>757</v>
      </c>
      <c r="B80" s="133" t="s">
        <v>407</v>
      </c>
      <c r="C80" s="137" t="s">
        <v>179</v>
      </c>
      <c r="D80" s="137" t="s">
        <v>179</v>
      </c>
      <c r="E80" s="137"/>
      <c r="F80" s="137" t="s">
        <v>179</v>
      </c>
      <c r="G80" s="124"/>
    </row>
    <row r="81" spans="1:7" x14ac:dyDescent="0.25">
      <c r="A81" s="51" t="s">
        <v>758</v>
      </c>
      <c r="B81" s="133" t="s">
        <v>409</v>
      </c>
      <c r="C81" s="137" t="s">
        <v>179</v>
      </c>
      <c r="D81" s="137" t="s">
        <v>179</v>
      </c>
      <c r="E81" s="137"/>
      <c r="F81" s="137" t="s">
        <v>179</v>
      </c>
      <c r="G81" s="124"/>
    </row>
    <row r="82" spans="1:7" x14ac:dyDescent="0.25">
      <c r="A82" s="51" t="s">
        <v>759</v>
      </c>
      <c r="B82" s="133" t="s">
        <v>411</v>
      </c>
      <c r="C82" s="137" t="s">
        <v>179</v>
      </c>
      <c r="D82" s="137" t="s">
        <v>179</v>
      </c>
      <c r="E82" s="137"/>
      <c r="F82" s="137" t="s">
        <v>179</v>
      </c>
      <c r="G82" s="124"/>
    </row>
    <row r="83" spans="1:7" x14ac:dyDescent="0.25">
      <c r="A83" s="51" t="s">
        <v>760</v>
      </c>
      <c r="B83" s="133" t="s">
        <v>413</v>
      </c>
      <c r="C83" s="137" t="s">
        <v>179</v>
      </c>
      <c r="D83" s="137" t="s">
        <v>179</v>
      </c>
      <c r="E83" s="137"/>
      <c r="F83" s="137" t="s">
        <v>179</v>
      </c>
      <c r="G83" s="124"/>
    </row>
    <row r="84" spans="1:7" x14ac:dyDescent="0.25">
      <c r="A84" s="51" t="s">
        <v>761</v>
      </c>
      <c r="B84" s="133" t="s">
        <v>415</v>
      </c>
      <c r="C84" s="137" t="s">
        <v>179</v>
      </c>
      <c r="D84" s="137" t="s">
        <v>179</v>
      </c>
      <c r="E84" s="137"/>
      <c r="F84" s="137" t="s">
        <v>179</v>
      </c>
      <c r="G84" s="124"/>
    </row>
    <row r="85" spans="1:7" x14ac:dyDescent="0.25">
      <c r="A85" s="51" t="s">
        <v>762</v>
      </c>
      <c r="B85" s="133" t="s">
        <v>417</v>
      </c>
      <c r="C85" s="137" t="s">
        <v>179</v>
      </c>
      <c r="D85" s="137" t="s">
        <v>179</v>
      </c>
      <c r="E85" s="137"/>
      <c r="F85" s="137" t="s">
        <v>179</v>
      </c>
      <c r="G85" s="124"/>
    </row>
    <row r="86" spans="1:7" x14ac:dyDescent="0.25">
      <c r="A86" s="51" t="s">
        <v>763</v>
      </c>
      <c r="B86" s="133" t="s">
        <v>419</v>
      </c>
      <c r="C86" s="137" t="s">
        <v>179</v>
      </c>
      <c r="D86" s="137" t="s">
        <v>179</v>
      </c>
      <c r="E86" s="137"/>
      <c r="F86" s="137" t="s">
        <v>179</v>
      </c>
      <c r="G86" s="124"/>
    </row>
    <row r="87" spans="1:7" x14ac:dyDescent="0.25">
      <c r="A87" s="51" t="s">
        <v>764</v>
      </c>
      <c r="B87" s="133" t="s">
        <v>200</v>
      </c>
      <c r="C87" s="137" t="s">
        <v>179</v>
      </c>
      <c r="D87" s="137" t="s">
        <v>179</v>
      </c>
      <c r="E87" s="137"/>
      <c r="F87" s="137" t="s">
        <v>179</v>
      </c>
      <c r="G87" s="124"/>
    </row>
    <row r="88" spans="1:7" outlineLevel="1" x14ac:dyDescent="0.25">
      <c r="A88" s="51" t="s">
        <v>765</v>
      </c>
      <c r="B88" s="135" t="s">
        <v>204</v>
      </c>
      <c r="C88" s="137"/>
      <c r="D88" s="137"/>
      <c r="E88" s="137"/>
      <c r="F88" s="137"/>
      <c r="G88" s="124"/>
    </row>
    <row r="89" spans="1:7" outlineLevel="1" x14ac:dyDescent="0.25">
      <c r="A89" s="51" t="s">
        <v>766</v>
      </c>
      <c r="B89" s="135" t="s">
        <v>204</v>
      </c>
      <c r="C89" s="137"/>
      <c r="D89" s="137"/>
      <c r="E89" s="137"/>
      <c r="F89" s="137"/>
      <c r="G89" s="124"/>
    </row>
    <row r="90" spans="1:7" outlineLevel="1" x14ac:dyDescent="0.25">
      <c r="A90" s="51" t="s">
        <v>767</v>
      </c>
      <c r="B90" s="135" t="s">
        <v>204</v>
      </c>
      <c r="C90" s="137"/>
      <c r="D90" s="137"/>
      <c r="E90" s="137"/>
      <c r="F90" s="137"/>
      <c r="G90" s="124"/>
    </row>
    <row r="91" spans="1:7" outlineLevel="1" x14ac:dyDescent="0.25">
      <c r="A91" s="51" t="s">
        <v>768</v>
      </c>
      <c r="B91" s="135" t="s">
        <v>204</v>
      </c>
      <c r="C91" s="137"/>
      <c r="D91" s="137"/>
      <c r="E91" s="137"/>
      <c r="F91" s="137"/>
      <c r="G91" s="124"/>
    </row>
    <row r="92" spans="1:7" outlineLevel="1" x14ac:dyDescent="0.25">
      <c r="A92" s="51" t="s">
        <v>769</v>
      </c>
      <c r="B92" s="135" t="s">
        <v>204</v>
      </c>
      <c r="C92" s="137"/>
      <c r="D92" s="137"/>
      <c r="E92" s="137"/>
      <c r="F92" s="137"/>
      <c r="G92" s="124"/>
    </row>
    <row r="93" spans="1:7" outlineLevel="1" x14ac:dyDescent="0.25">
      <c r="A93" s="51" t="s">
        <v>770</v>
      </c>
      <c r="B93" s="135" t="s">
        <v>204</v>
      </c>
      <c r="C93" s="137"/>
      <c r="D93" s="137"/>
      <c r="E93" s="137"/>
      <c r="F93" s="137"/>
      <c r="G93" s="124"/>
    </row>
    <row r="94" spans="1:7" outlineLevel="1" x14ac:dyDescent="0.25">
      <c r="A94" s="51" t="s">
        <v>771</v>
      </c>
      <c r="B94" s="135" t="s">
        <v>204</v>
      </c>
      <c r="C94" s="137"/>
      <c r="D94" s="137"/>
      <c r="E94" s="137"/>
      <c r="F94" s="137"/>
      <c r="G94" s="124"/>
    </row>
    <row r="95" spans="1:7" outlineLevel="1" x14ac:dyDescent="0.25">
      <c r="A95" s="51" t="s">
        <v>772</v>
      </c>
      <c r="B95" s="135" t="s">
        <v>204</v>
      </c>
      <c r="C95" s="137"/>
      <c r="D95" s="137"/>
      <c r="E95" s="137"/>
      <c r="F95" s="137"/>
      <c r="G95" s="124"/>
    </row>
    <row r="96" spans="1:7" outlineLevel="1" x14ac:dyDescent="0.25">
      <c r="A96" s="51" t="s">
        <v>773</v>
      </c>
      <c r="B96" s="135" t="s">
        <v>204</v>
      </c>
      <c r="C96" s="137"/>
      <c r="D96" s="137"/>
      <c r="E96" s="137"/>
      <c r="F96" s="137"/>
      <c r="G96" s="124"/>
    </row>
    <row r="97" spans="1:7" outlineLevel="1" x14ac:dyDescent="0.25">
      <c r="A97" s="51" t="s">
        <v>774</v>
      </c>
      <c r="B97" s="135" t="s">
        <v>204</v>
      </c>
      <c r="C97" s="137"/>
      <c r="D97" s="137"/>
      <c r="E97" s="137"/>
      <c r="F97" s="137"/>
      <c r="G97" s="124"/>
    </row>
    <row r="98" spans="1:7" ht="15" customHeight="1" x14ac:dyDescent="0.25">
      <c r="A98" s="67"/>
      <c r="B98" s="327" t="s">
        <v>775</v>
      </c>
      <c r="C98" s="312" t="s">
        <v>679</v>
      </c>
      <c r="D98" s="312" t="s">
        <v>680</v>
      </c>
      <c r="E98" s="313"/>
      <c r="F98" s="314" t="s">
        <v>644</v>
      </c>
      <c r="G98" s="314"/>
    </row>
    <row r="99" spans="1:7" x14ac:dyDescent="0.25">
      <c r="A99" s="51" t="s">
        <v>776</v>
      </c>
      <c r="B99" s="133" t="s">
        <v>777</v>
      </c>
      <c r="C99" s="355">
        <v>1.18E-2</v>
      </c>
      <c r="D99" s="355">
        <v>4.7300000000000002E-2</v>
      </c>
      <c r="E99" s="355"/>
      <c r="F99" s="355">
        <v>5.91E-2</v>
      </c>
      <c r="G99" s="124"/>
    </row>
    <row r="100" spans="1:7" x14ac:dyDescent="0.25">
      <c r="A100" s="51" t="s">
        <v>778</v>
      </c>
      <c r="B100" s="133" t="s">
        <v>779</v>
      </c>
      <c r="C100" s="355">
        <v>4.7699999999999992E-2</v>
      </c>
      <c r="D100" s="355">
        <v>9.3900000000000011E-2</v>
      </c>
      <c r="E100" s="355"/>
      <c r="F100" s="355">
        <v>0.14169999999999999</v>
      </c>
      <c r="G100" s="124"/>
    </row>
    <row r="101" spans="1:7" x14ac:dyDescent="0.25">
      <c r="A101" s="51" t="s">
        <v>780</v>
      </c>
      <c r="B101" s="133" t="s">
        <v>781</v>
      </c>
      <c r="C101" s="355">
        <v>0.1177</v>
      </c>
      <c r="D101" s="355">
        <v>0.1017</v>
      </c>
      <c r="E101" s="355"/>
      <c r="F101" s="355">
        <v>0.21940000000000001</v>
      </c>
      <c r="G101" s="124"/>
    </row>
    <row r="102" spans="1:7" x14ac:dyDescent="0.25">
      <c r="A102" s="51" t="s">
        <v>782</v>
      </c>
      <c r="B102" s="133" t="s">
        <v>783</v>
      </c>
      <c r="C102" s="355">
        <v>8.8999999999999999E-3</v>
      </c>
      <c r="D102" s="355">
        <v>1.14E-2</v>
      </c>
      <c r="E102" s="355"/>
      <c r="F102" s="355">
        <v>2.0299999999999999E-2</v>
      </c>
      <c r="G102" s="124"/>
    </row>
    <row r="103" spans="1:7" x14ac:dyDescent="0.25">
      <c r="A103" s="51" t="s">
        <v>784</v>
      </c>
      <c r="B103" s="133" t="s">
        <v>785</v>
      </c>
      <c r="C103" s="355">
        <v>3.5999999999999999E-3</v>
      </c>
      <c r="D103" s="355">
        <v>7.3000000000000001E-3</v>
      </c>
      <c r="E103" s="355"/>
      <c r="F103" s="355">
        <v>1.09E-2</v>
      </c>
      <c r="G103" s="124"/>
    </row>
    <row r="104" spans="1:7" x14ac:dyDescent="0.25">
      <c r="A104" s="51" t="s">
        <v>786</v>
      </c>
      <c r="B104" s="133" t="s">
        <v>787</v>
      </c>
      <c r="C104" s="355">
        <v>1.37E-2</v>
      </c>
      <c r="D104" s="355">
        <v>4.0099999999999997E-2</v>
      </c>
      <c r="E104" s="355"/>
      <c r="F104" s="355">
        <v>5.3900000000000003E-2</v>
      </c>
      <c r="G104" s="124"/>
    </row>
    <row r="105" spans="1:7" x14ac:dyDescent="0.25">
      <c r="A105" s="51" t="s">
        <v>788</v>
      </c>
      <c r="B105" s="133" t="s">
        <v>789</v>
      </c>
      <c r="C105" s="355">
        <v>2.6599999999999999E-2</v>
      </c>
      <c r="D105" s="355">
        <v>8.48E-2</v>
      </c>
      <c r="E105" s="355"/>
      <c r="F105" s="355">
        <v>0.1114</v>
      </c>
      <c r="G105" s="124"/>
    </row>
    <row r="106" spans="1:7" x14ac:dyDescent="0.25">
      <c r="A106" s="51" t="s">
        <v>790</v>
      </c>
      <c r="B106" s="133" t="s">
        <v>791</v>
      </c>
      <c r="C106" s="355">
        <v>1.44E-2</v>
      </c>
      <c r="D106" s="355">
        <v>2.5100000000000001E-2</v>
      </c>
      <c r="E106" s="355"/>
      <c r="F106" s="355">
        <v>3.9600000000000003E-2</v>
      </c>
      <c r="G106" s="124"/>
    </row>
    <row r="107" spans="1:7" x14ac:dyDescent="0.25">
      <c r="A107" s="51" t="s">
        <v>792</v>
      </c>
      <c r="B107" s="133" t="s">
        <v>793</v>
      </c>
      <c r="C107" s="355">
        <v>9.1000000000000004E-3</v>
      </c>
      <c r="D107" s="355">
        <v>4.4000000000000003E-3</v>
      </c>
      <c r="E107" s="355"/>
      <c r="F107" s="355">
        <v>1.35E-2</v>
      </c>
      <c r="G107" s="124"/>
    </row>
    <row r="108" spans="1:7" x14ac:dyDescent="0.25">
      <c r="A108" s="51" t="s">
        <v>794</v>
      </c>
      <c r="B108" s="133" t="s">
        <v>795</v>
      </c>
      <c r="C108" s="355">
        <v>0.12529999999999999</v>
      </c>
      <c r="D108" s="355">
        <v>9.8900000000000002E-2</v>
      </c>
      <c r="E108" s="355"/>
      <c r="F108" s="355">
        <v>0.22420000000000001</v>
      </c>
      <c r="G108" s="124"/>
    </row>
    <row r="109" spans="1:7" x14ac:dyDescent="0.25">
      <c r="A109" s="51" t="s">
        <v>796</v>
      </c>
      <c r="B109" s="133" t="s">
        <v>797</v>
      </c>
      <c r="C109" s="355">
        <v>1.1000000000000001E-3</v>
      </c>
      <c r="D109" s="355">
        <v>1.17E-2</v>
      </c>
      <c r="E109" s="355"/>
      <c r="F109" s="355">
        <v>1.2800000000000001E-2</v>
      </c>
      <c r="G109" s="124"/>
    </row>
    <row r="110" spans="1:7" x14ac:dyDescent="0.25">
      <c r="A110" s="51" t="s">
        <v>798</v>
      </c>
      <c r="B110" s="133" t="s">
        <v>799</v>
      </c>
      <c r="C110" s="355" t="s">
        <v>179</v>
      </c>
      <c r="D110" s="355">
        <v>2.2000000000000001E-3</v>
      </c>
      <c r="E110" s="355"/>
      <c r="F110" s="355">
        <v>2.2000000000000001E-3</v>
      </c>
      <c r="G110" s="124"/>
    </row>
    <row r="111" spans="1:7" x14ac:dyDescent="0.25">
      <c r="A111" s="51" t="s">
        <v>800</v>
      </c>
      <c r="B111" s="133" t="s">
        <v>801</v>
      </c>
      <c r="C111" s="355">
        <v>3.6299999999999999E-2</v>
      </c>
      <c r="D111" s="355">
        <v>1.44E-2</v>
      </c>
      <c r="E111" s="355"/>
      <c r="F111" s="355">
        <v>5.0799999999999998E-2</v>
      </c>
      <c r="G111" s="124"/>
    </row>
    <row r="112" spans="1:7" x14ac:dyDescent="0.25">
      <c r="A112" s="51" t="s">
        <v>802</v>
      </c>
      <c r="B112" s="133" t="s">
        <v>803</v>
      </c>
      <c r="C112" s="355">
        <v>3.0000000000000001E-3</v>
      </c>
      <c r="D112" s="355">
        <v>4.0000000000000001E-3</v>
      </c>
      <c r="E112" s="355"/>
      <c r="F112" s="355">
        <v>6.9999999999999993E-3</v>
      </c>
      <c r="G112" s="124"/>
    </row>
    <row r="113" spans="1:7" x14ac:dyDescent="0.25">
      <c r="A113" s="51" t="s">
        <v>804</v>
      </c>
      <c r="B113" s="133" t="s">
        <v>805</v>
      </c>
      <c r="C113" s="355">
        <v>1.4E-2</v>
      </c>
      <c r="D113" s="355">
        <v>1.01E-2</v>
      </c>
      <c r="E113" s="355"/>
      <c r="F113" s="355">
        <v>2.4E-2</v>
      </c>
      <c r="G113" s="124"/>
    </row>
    <row r="114" spans="1:7" x14ac:dyDescent="0.25">
      <c r="A114" s="51" t="s">
        <v>806</v>
      </c>
      <c r="B114" s="133" t="s">
        <v>807</v>
      </c>
      <c r="C114" s="355">
        <v>1.1999999999999999E-3</v>
      </c>
      <c r="D114" s="355">
        <v>8.0000000000000002E-3</v>
      </c>
      <c r="E114" s="355"/>
      <c r="F114" s="355">
        <v>9.1999999999999998E-3</v>
      </c>
      <c r="G114" s="124"/>
    </row>
    <row r="115" spans="1:7" x14ac:dyDescent="0.25">
      <c r="A115" s="51" t="s">
        <v>808</v>
      </c>
      <c r="B115" s="133" t="s">
        <v>809</v>
      </c>
      <c r="C115" s="137" t="s">
        <v>179</v>
      </c>
      <c r="D115" s="137" t="s">
        <v>179</v>
      </c>
      <c r="E115" s="137"/>
      <c r="F115" s="137" t="s">
        <v>179</v>
      </c>
      <c r="G115" s="124"/>
    </row>
    <row r="116" spans="1:7" x14ac:dyDescent="0.25">
      <c r="A116" s="51" t="s">
        <v>810</v>
      </c>
      <c r="B116" s="133" t="s">
        <v>809</v>
      </c>
      <c r="C116" s="137" t="s">
        <v>179</v>
      </c>
      <c r="D116" s="137" t="s">
        <v>179</v>
      </c>
      <c r="E116" s="137"/>
      <c r="F116" s="137" t="s">
        <v>179</v>
      </c>
      <c r="G116" s="124"/>
    </row>
    <row r="117" spans="1:7" x14ac:dyDescent="0.25">
      <c r="A117" s="51" t="s">
        <v>811</v>
      </c>
      <c r="B117" s="133" t="s">
        <v>809</v>
      </c>
      <c r="C117" s="137" t="s">
        <v>179</v>
      </c>
      <c r="D117" s="137" t="s">
        <v>179</v>
      </c>
      <c r="E117" s="137"/>
      <c r="F117" s="137" t="s">
        <v>179</v>
      </c>
      <c r="G117" s="124"/>
    </row>
    <row r="118" spans="1:7" x14ac:dyDescent="0.25">
      <c r="A118" s="51" t="s">
        <v>812</v>
      </c>
      <c r="B118" s="133" t="s">
        <v>809</v>
      </c>
      <c r="C118" s="137" t="s">
        <v>179</v>
      </c>
      <c r="D118" s="137" t="s">
        <v>179</v>
      </c>
      <c r="E118" s="137"/>
      <c r="F118" s="137" t="s">
        <v>179</v>
      </c>
      <c r="G118" s="124"/>
    </row>
    <row r="119" spans="1:7" x14ac:dyDescent="0.25">
      <c r="A119" s="51" t="s">
        <v>813</v>
      </c>
      <c r="B119" s="133" t="s">
        <v>809</v>
      </c>
      <c r="C119" s="137" t="s">
        <v>179</v>
      </c>
      <c r="D119" s="137" t="s">
        <v>179</v>
      </c>
      <c r="E119" s="137"/>
      <c r="F119" s="137" t="s">
        <v>179</v>
      </c>
      <c r="G119" s="124"/>
    </row>
    <row r="120" spans="1:7" x14ac:dyDescent="0.25">
      <c r="A120" s="51" t="s">
        <v>814</v>
      </c>
      <c r="B120" s="133" t="s">
        <v>809</v>
      </c>
      <c r="C120" s="137" t="s">
        <v>179</v>
      </c>
      <c r="D120" s="137" t="s">
        <v>179</v>
      </c>
      <c r="E120" s="137"/>
      <c r="F120" s="137" t="s">
        <v>179</v>
      </c>
      <c r="G120" s="124"/>
    </row>
    <row r="121" spans="1:7" x14ac:dyDescent="0.25">
      <c r="A121" s="51" t="s">
        <v>815</v>
      </c>
      <c r="B121" s="133" t="s">
        <v>809</v>
      </c>
      <c r="C121" s="137" t="s">
        <v>179</v>
      </c>
      <c r="D121" s="137" t="s">
        <v>179</v>
      </c>
      <c r="E121" s="137"/>
      <c r="F121" s="137" t="s">
        <v>179</v>
      </c>
      <c r="G121" s="124"/>
    </row>
    <row r="122" spans="1:7" x14ac:dyDescent="0.25">
      <c r="A122" s="51" t="s">
        <v>816</v>
      </c>
      <c r="B122" s="133" t="s">
        <v>809</v>
      </c>
      <c r="C122" s="137" t="s">
        <v>179</v>
      </c>
      <c r="D122" s="137" t="s">
        <v>179</v>
      </c>
      <c r="E122" s="137"/>
      <c r="F122" s="137" t="s">
        <v>179</v>
      </c>
      <c r="G122" s="124"/>
    </row>
    <row r="123" spans="1:7" x14ac:dyDescent="0.25">
      <c r="A123" s="51" t="s">
        <v>817</v>
      </c>
      <c r="B123" s="133" t="s">
        <v>809</v>
      </c>
      <c r="C123" s="137" t="s">
        <v>179</v>
      </c>
      <c r="D123" s="137" t="s">
        <v>179</v>
      </c>
      <c r="E123" s="137"/>
      <c r="F123" s="137" t="s">
        <v>179</v>
      </c>
      <c r="G123" s="124"/>
    </row>
    <row r="124" spans="1:7" x14ac:dyDescent="0.25">
      <c r="A124" s="51" t="s">
        <v>818</v>
      </c>
      <c r="B124" s="133" t="s">
        <v>809</v>
      </c>
      <c r="C124" s="137" t="s">
        <v>179</v>
      </c>
      <c r="D124" s="137" t="s">
        <v>179</v>
      </c>
      <c r="E124" s="137"/>
      <c r="F124" s="137" t="s">
        <v>179</v>
      </c>
      <c r="G124" s="124"/>
    </row>
    <row r="125" spans="1:7" x14ac:dyDescent="0.25">
      <c r="A125" s="51" t="s">
        <v>819</v>
      </c>
      <c r="B125" s="133" t="s">
        <v>809</v>
      </c>
      <c r="C125" s="137" t="s">
        <v>179</v>
      </c>
      <c r="D125" s="137" t="s">
        <v>179</v>
      </c>
      <c r="E125" s="137"/>
      <c r="F125" s="137" t="s">
        <v>179</v>
      </c>
      <c r="G125" s="124"/>
    </row>
    <row r="126" spans="1:7" x14ac:dyDescent="0.25">
      <c r="A126" s="51" t="s">
        <v>820</v>
      </c>
      <c r="B126" s="133" t="s">
        <v>809</v>
      </c>
      <c r="C126" s="137" t="s">
        <v>179</v>
      </c>
      <c r="D126" s="137" t="s">
        <v>179</v>
      </c>
      <c r="E126" s="137"/>
      <c r="F126" s="137" t="s">
        <v>179</v>
      </c>
      <c r="G126" s="124"/>
    </row>
    <row r="127" spans="1:7" x14ac:dyDescent="0.25">
      <c r="A127" s="51" t="s">
        <v>821</v>
      </c>
      <c r="B127" s="133" t="s">
        <v>809</v>
      </c>
      <c r="C127" s="137" t="s">
        <v>179</v>
      </c>
      <c r="D127" s="137" t="s">
        <v>179</v>
      </c>
      <c r="E127" s="137"/>
      <c r="F127" s="137" t="s">
        <v>179</v>
      </c>
      <c r="G127" s="124"/>
    </row>
    <row r="128" spans="1:7" x14ac:dyDescent="0.25">
      <c r="A128" s="51" t="s">
        <v>822</v>
      </c>
      <c r="B128" s="133" t="s">
        <v>809</v>
      </c>
      <c r="C128" s="137" t="s">
        <v>179</v>
      </c>
      <c r="D128" s="137" t="s">
        <v>179</v>
      </c>
      <c r="E128" s="137"/>
      <c r="F128" s="137" t="s">
        <v>179</v>
      </c>
      <c r="G128" s="124"/>
    </row>
    <row r="129" spans="1:7" x14ac:dyDescent="0.25">
      <c r="A129" s="51" t="s">
        <v>823</v>
      </c>
      <c r="B129" s="133" t="s">
        <v>809</v>
      </c>
      <c r="C129" s="137" t="s">
        <v>179</v>
      </c>
      <c r="D129" s="137" t="s">
        <v>179</v>
      </c>
      <c r="E129" s="137"/>
      <c r="F129" s="137" t="s">
        <v>179</v>
      </c>
      <c r="G129" s="124"/>
    </row>
    <row r="130" spans="1:7" x14ac:dyDescent="0.25">
      <c r="A130" s="51" t="s">
        <v>824</v>
      </c>
      <c r="B130" s="133" t="s">
        <v>809</v>
      </c>
      <c r="C130" s="137" t="s">
        <v>179</v>
      </c>
      <c r="D130" s="137" t="s">
        <v>179</v>
      </c>
      <c r="E130" s="137"/>
      <c r="F130" s="137" t="s">
        <v>179</v>
      </c>
      <c r="G130" s="124"/>
    </row>
    <row r="131" spans="1:7" x14ac:dyDescent="0.25">
      <c r="A131" s="51" t="s">
        <v>825</v>
      </c>
      <c r="B131" s="133" t="s">
        <v>809</v>
      </c>
      <c r="C131" s="137" t="s">
        <v>179</v>
      </c>
      <c r="D131" s="137" t="s">
        <v>179</v>
      </c>
      <c r="E131" s="137"/>
      <c r="F131" s="137" t="s">
        <v>179</v>
      </c>
      <c r="G131" s="124"/>
    </row>
    <row r="132" spans="1:7" x14ac:dyDescent="0.25">
      <c r="A132" s="51" t="s">
        <v>826</v>
      </c>
      <c r="B132" s="133" t="s">
        <v>809</v>
      </c>
      <c r="C132" s="137" t="s">
        <v>179</v>
      </c>
      <c r="D132" s="137" t="s">
        <v>179</v>
      </c>
      <c r="E132" s="137"/>
      <c r="F132" s="137" t="s">
        <v>179</v>
      </c>
      <c r="G132" s="124"/>
    </row>
    <row r="133" spans="1:7" x14ac:dyDescent="0.25">
      <c r="A133" s="51" t="s">
        <v>827</v>
      </c>
      <c r="B133" s="133" t="s">
        <v>809</v>
      </c>
      <c r="C133" s="137" t="s">
        <v>179</v>
      </c>
      <c r="D133" s="137" t="s">
        <v>179</v>
      </c>
      <c r="E133" s="137"/>
      <c r="F133" s="137" t="s">
        <v>179</v>
      </c>
      <c r="G133" s="124"/>
    </row>
    <row r="134" spans="1:7" x14ac:dyDescent="0.25">
      <c r="A134" s="51" t="s">
        <v>828</v>
      </c>
      <c r="B134" s="133" t="s">
        <v>809</v>
      </c>
      <c r="C134" s="137" t="s">
        <v>179</v>
      </c>
      <c r="D134" s="137" t="s">
        <v>179</v>
      </c>
      <c r="E134" s="137"/>
      <c r="F134" s="137" t="s">
        <v>179</v>
      </c>
      <c r="G134" s="124"/>
    </row>
    <row r="135" spans="1:7" x14ac:dyDescent="0.25">
      <c r="A135" s="51" t="s">
        <v>829</v>
      </c>
      <c r="B135" s="133" t="s">
        <v>809</v>
      </c>
      <c r="C135" s="137" t="s">
        <v>179</v>
      </c>
      <c r="D135" s="137" t="s">
        <v>179</v>
      </c>
      <c r="E135" s="137"/>
      <c r="F135" s="137" t="s">
        <v>179</v>
      </c>
      <c r="G135" s="124"/>
    </row>
    <row r="136" spans="1:7" x14ac:dyDescent="0.25">
      <c r="A136" s="51" t="s">
        <v>830</v>
      </c>
      <c r="B136" s="133" t="s">
        <v>809</v>
      </c>
      <c r="C136" s="137" t="s">
        <v>179</v>
      </c>
      <c r="D136" s="137" t="s">
        <v>179</v>
      </c>
      <c r="E136" s="137"/>
      <c r="F136" s="137" t="s">
        <v>179</v>
      </c>
      <c r="G136" s="124"/>
    </row>
    <row r="137" spans="1:7" x14ac:dyDescent="0.25">
      <c r="A137" s="51" t="s">
        <v>831</v>
      </c>
      <c r="B137" s="133" t="s">
        <v>809</v>
      </c>
      <c r="C137" s="137" t="s">
        <v>179</v>
      </c>
      <c r="D137" s="137" t="s">
        <v>179</v>
      </c>
      <c r="E137" s="137"/>
      <c r="F137" s="137" t="s">
        <v>179</v>
      </c>
      <c r="G137" s="124"/>
    </row>
    <row r="138" spans="1:7" x14ac:dyDescent="0.25">
      <c r="A138" s="51" t="s">
        <v>832</v>
      </c>
      <c r="B138" s="133" t="s">
        <v>809</v>
      </c>
      <c r="C138" s="137" t="s">
        <v>179</v>
      </c>
      <c r="D138" s="137" t="s">
        <v>179</v>
      </c>
      <c r="E138" s="137"/>
      <c r="F138" s="137" t="s">
        <v>179</v>
      </c>
      <c r="G138" s="124"/>
    </row>
    <row r="139" spans="1:7" x14ac:dyDescent="0.25">
      <c r="A139" s="51" t="s">
        <v>833</v>
      </c>
      <c r="B139" s="133" t="s">
        <v>809</v>
      </c>
      <c r="C139" s="137" t="s">
        <v>179</v>
      </c>
      <c r="D139" s="137" t="s">
        <v>179</v>
      </c>
      <c r="E139" s="137"/>
      <c r="F139" s="137" t="s">
        <v>179</v>
      </c>
      <c r="G139" s="124"/>
    </row>
    <row r="140" spans="1:7" x14ac:dyDescent="0.25">
      <c r="A140" s="51" t="s">
        <v>834</v>
      </c>
      <c r="B140" s="133" t="s">
        <v>809</v>
      </c>
      <c r="C140" s="137" t="s">
        <v>179</v>
      </c>
      <c r="D140" s="137" t="s">
        <v>179</v>
      </c>
      <c r="E140" s="137"/>
      <c r="F140" s="137" t="s">
        <v>179</v>
      </c>
      <c r="G140" s="124"/>
    </row>
    <row r="141" spans="1:7" x14ac:dyDescent="0.25">
      <c r="A141" s="51" t="s">
        <v>835</v>
      </c>
      <c r="B141" s="133" t="s">
        <v>809</v>
      </c>
      <c r="C141" s="137" t="s">
        <v>179</v>
      </c>
      <c r="D141" s="137" t="s">
        <v>179</v>
      </c>
      <c r="E141" s="137"/>
      <c r="F141" s="137" t="s">
        <v>179</v>
      </c>
      <c r="G141" s="124"/>
    </row>
    <row r="142" spans="1:7" x14ac:dyDescent="0.25">
      <c r="A142" s="51" t="s">
        <v>836</v>
      </c>
      <c r="B142" s="133" t="s">
        <v>809</v>
      </c>
      <c r="C142" s="137" t="s">
        <v>179</v>
      </c>
      <c r="D142" s="137" t="s">
        <v>179</v>
      </c>
      <c r="E142" s="137"/>
      <c r="F142" s="137" t="s">
        <v>179</v>
      </c>
      <c r="G142" s="124"/>
    </row>
    <row r="143" spans="1:7" x14ac:dyDescent="0.25">
      <c r="A143" s="51" t="s">
        <v>837</v>
      </c>
      <c r="B143" s="133" t="s">
        <v>809</v>
      </c>
      <c r="C143" s="137" t="s">
        <v>179</v>
      </c>
      <c r="D143" s="137" t="s">
        <v>179</v>
      </c>
      <c r="E143" s="137"/>
      <c r="F143" s="137" t="s">
        <v>179</v>
      </c>
      <c r="G143" s="124"/>
    </row>
    <row r="144" spans="1:7" x14ac:dyDescent="0.25">
      <c r="A144" s="51" t="s">
        <v>838</v>
      </c>
      <c r="B144" s="133" t="s">
        <v>809</v>
      </c>
      <c r="C144" s="137" t="s">
        <v>179</v>
      </c>
      <c r="D144" s="137" t="s">
        <v>179</v>
      </c>
      <c r="E144" s="137"/>
      <c r="F144" s="137" t="s">
        <v>179</v>
      </c>
      <c r="G144" s="124"/>
    </row>
    <row r="145" spans="1:7" x14ac:dyDescent="0.25">
      <c r="A145" s="51" t="s">
        <v>839</v>
      </c>
      <c r="B145" s="133" t="s">
        <v>809</v>
      </c>
      <c r="C145" s="137" t="s">
        <v>179</v>
      </c>
      <c r="D145" s="137" t="s">
        <v>179</v>
      </c>
      <c r="E145" s="137"/>
      <c r="F145" s="137" t="s">
        <v>179</v>
      </c>
      <c r="G145" s="124"/>
    </row>
    <row r="146" spans="1:7" x14ac:dyDescent="0.25">
      <c r="A146" s="51" t="s">
        <v>840</v>
      </c>
      <c r="B146" s="133" t="s">
        <v>809</v>
      </c>
      <c r="C146" s="137" t="s">
        <v>179</v>
      </c>
      <c r="D146" s="137" t="s">
        <v>179</v>
      </c>
      <c r="E146" s="137"/>
      <c r="F146" s="137" t="s">
        <v>179</v>
      </c>
      <c r="G146" s="124"/>
    </row>
    <row r="147" spans="1:7" x14ac:dyDescent="0.25">
      <c r="A147" s="51" t="s">
        <v>841</v>
      </c>
      <c r="B147" s="133" t="s">
        <v>809</v>
      </c>
      <c r="C147" s="137" t="s">
        <v>179</v>
      </c>
      <c r="D147" s="137" t="s">
        <v>179</v>
      </c>
      <c r="E147" s="137"/>
      <c r="F147" s="137" t="s">
        <v>179</v>
      </c>
      <c r="G147" s="124"/>
    </row>
    <row r="148" spans="1:7" x14ac:dyDescent="0.25">
      <c r="A148" s="51" t="s">
        <v>842</v>
      </c>
      <c r="B148" s="133" t="s">
        <v>809</v>
      </c>
      <c r="C148" s="137" t="s">
        <v>179</v>
      </c>
      <c r="D148" s="137" t="s">
        <v>179</v>
      </c>
      <c r="E148" s="137"/>
      <c r="F148" s="137" t="s">
        <v>179</v>
      </c>
      <c r="G148" s="124"/>
    </row>
    <row r="149" spans="1:7" ht="15" customHeight="1" x14ac:dyDescent="0.25">
      <c r="A149" s="67"/>
      <c r="B149" s="311" t="s">
        <v>843</v>
      </c>
      <c r="C149" s="312" t="s">
        <v>679</v>
      </c>
      <c r="D149" s="312" t="s">
        <v>680</v>
      </c>
      <c r="E149" s="313"/>
      <c r="F149" s="314" t="s">
        <v>644</v>
      </c>
      <c r="G149" s="314"/>
    </row>
    <row r="150" spans="1:7" x14ac:dyDescent="0.25">
      <c r="A150" s="51" t="s">
        <v>844</v>
      </c>
      <c r="B150" s="124" t="s">
        <v>845</v>
      </c>
      <c r="C150" s="355">
        <v>0.28510000000000002</v>
      </c>
      <c r="D150" s="355">
        <v>0.45429999999999998</v>
      </c>
      <c r="E150" s="426"/>
      <c r="F150" s="355">
        <f>SUM(C150,D150)</f>
        <v>0.73940000000000006</v>
      </c>
      <c r="G150" s="156"/>
    </row>
    <row r="151" spans="1:7" x14ac:dyDescent="0.25">
      <c r="A151" s="51" t="s">
        <v>846</v>
      </c>
      <c r="B151" s="124" t="s">
        <v>847</v>
      </c>
      <c r="C151" s="355">
        <v>5.7799999999999997E-2</v>
      </c>
      <c r="D151" s="355">
        <v>0.19189999999999999</v>
      </c>
      <c r="E151" s="426"/>
      <c r="F151" s="355">
        <f>SUM(C151,D151)</f>
        <v>0.24969999999999998</v>
      </c>
      <c r="G151" s="156"/>
    </row>
    <row r="152" spans="1:7" x14ac:dyDescent="0.25">
      <c r="A152" s="51" t="s">
        <v>848</v>
      </c>
      <c r="B152" s="124" t="s">
        <v>200</v>
      </c>
      <c r="C152" s="355">
        <v>2.0000000000000001E-4</v>
      </c>
      <c r="D152" s="355">
        <v>1.06E-2</v>
      </c>
      <c r="E152" s="426"/>
      <c r="F152" s="355">
        <f>SUM(C152,D152)</f>
        <v>1.0800000000000001E-2</v>
      </c>
      <c r="G152" s="156"/>
    </row>
    <row r="153" spans="1:7" outlineLevel="1" x14ac:dyDescent="0.25">
      <c r="A153" s="51" t="s">
        <v>849</v>
      </c>
      <c r="B153" s="156"/>
      <c r="C153" s="137"/>
      <c r="D153" s="137"/>
      <c r="E153" s="160"/>
      <c r="F153" s="137"/>
      <c r="G153" s="156"/>
    </row>
    <row r="154" spans="1:7" outlineLevel="1" x14ac:dyDescent="0.25">
      <c r="A154" s="51" t="s">
        <v>850</v>
      </c>
      <c r="B154" s="156"/>
      <c r="C154" s="137"/>
      <c r="D154" s="137"/>
      <c r="E154" s="160"/>
      <c r="F154" s="137"/>
      <c r="G154" s="156"/>
    </row>
    <row r="155" spans="1:7" outlineLevel="1" x14ac:dyDescent="0.25">
      <c r="A155" s="51" t="s">
        <v>851</v>
      </c>
      <c r="B155" s="156"/>
      <c r="C155" s="137"/>
      <c r="D155" s="137"/>
      <c r="E155" s="160"/>
      <c r="F155" s="137"/>
      <c r="G155" s="156"/>
    </row>
    <row r="156" spans="1:7" outlineLevel="1" x14ac:dyDescent="0.25">
      <c r="A156" s="51" t="s">
        <v>852</v>
      </c>
      <c r="B156" s="156"/>
      <c r="C156" s="137"/>
      <c r="D156" s="137"/>
      <c r="E156" s="160"/>
      <c r="F156" s="137"/>
      <c r="G156" s="156"/>
    </row>
    <row r="157" spans="1:7" outlineLevel="1" x14ac:dyDescent="0.25">
      <c r="A157" s="51" t="s">
        <v>853</v>
      </c>
      <c r="B157" s="156"/>
      <c r="C157" s="137"/>
      <c r="D157" s="137"/>
      <c r="E157" s="160"/>
      <c r="F157" s="137"/>
      <c r="G157" s="156"/>
    </row>
    <row r="158" spans="1:7" outlineLevel="1" x14ac:dyDescent="0.25">
      <c r="A158" s="51" t="s">
        <v>854</v>
      </c>
      <c r="B158" s="156"/>
      <c r="C158" s="137"/>
      <c r="D158" s="137"/>
      <c r="E158" s="160"/>
      <c r="F158" s="137"/>
      <c r="G158" s="156"/>
    </row>
    <row r="159" spans="1:7" ht="15" customHeight="1" x14ac:dyDescent="0.25">
      <c r="A159" s="67"/>
      <c r="B159" s="311" t="s">
        <v>855</v>
      </c>
      <c r="C159" s="312" t="s">
        <v>679</v>
      </c>
      <c r="D159" s="312" t="s">
        <v>680</v>
      </c>
      <c r="E159" s="313"/>
      <c r="F159" s="314" t="s">
        <v>644</v>
      </c>
      <c r="G159" s="314"/>
    </row>
    <row r="160" spans="1:7" x14ac:dyDescent="0.25">
      <c r="A160" s="51" t="s">
        <v>856</v>
      </c>
      <c r="B160" s="124" t="s">
        <v>857</v>
      </c>
      <c r="C160" s="355">
        <v>0.222</v>
      </c>
      <c r="D160" s="355">
        <v>0.40160000000000001</v>
      </c>
      <c r="E160" s="426"/>
      <c r="F160" s="355">
        <f>SUM(C160,D160)</f>
        <v>0.62360000000000004</v>
      </c>
      <c r="G160" s="156"/>
    </row>
    <row r="161" spans="1:7" x14ac:dyDescent="0.25">
      <c r="A161" s="51" t="s">
        <v>858</v>
      </c>
      <c r="B161" s="124" t="s">
        <v>859</v>
      </c>
      <c r="C161" s="355">
        <v>0.1211</v>
      </c>
      <c r="D161" s="355">
        <v>0.25530000000000003</v>
      </c>
      <c r="E161" s="426"/>
      <c r="F161" s="355">
        <f>SUM(C161,D161)</f>
        <v>0.37640000000000001</v>
      </c>
      <c r="G161" s="156"/>
    </row>
    <row r="162" spans="1:7" x14ac:dyDescent="0.25">
      <c r="A162" s="51" t="s">
        <v>860</v>
      </c>
      <c r="B162" s="124" t="s">
        <v>200</v>
      </c>
      <c r="C162" s="355" t="s">
        <v>179</v>
      </c>
      <c r="D162" s="355" t="s">
        <v>179</v>
      </c>
      <c r="E162" s="426"/>
      <c r="F162" s="355">
        <f>SUM(C162,D162)</f>
        <v>0</v>
      </c>
      <c r="G162" s="156"/>
    </row>
    <row r="163" spans="1:7" outlineLevel="1" x14ac:dyDescent="0.25">
      <c r="A163" s="51" t="s">
        <v>861</v>
      </c>
      <c r="B163" s="156"/>
      <c r="C163" s="156"/>
      <c r="D163" s="156"/>
      <c r="E163" s="287"/>
      <c r="F163" s="156"/>
      <c r="G163" s="156"/>
    </row>
    <row r="164" spans="1:7" outlineLevel="1" x14ac:dyDescent="0.25">
      <c r="A164" s="51" t="s">
        <v>862</v>
      </c>
      <c r="B164" s="156"/>
      <c r="C164" s="156"/>
      <c r="D164" s="156"/>
      <c r="E164" s="287"/>
      <c r="F164" s="156"/>
      <c r="G164" s="156"/>
    </row>
    <row r="165" spans="1:7" outlineLevel="1" x14ac:dyDescent="0.25">
      <c r="A165" s="51" t="s">
        <v>863</v>
      </c>
      <c r="B165" s="156"/>
      <c r="C165" s="156"/>
      <c r="D165" s="156"/>
      <c r="E165" s="287"/>
      <c r="F165" s="156"/>
      <c r="G165" s="156"/>
    </row>
    <row r="166" spans="1:7" outlineLevel="1" x14ac:dyDescent="0.25">
      <c r="A166" s="51" t="s">
        <v>864</v>
      </c>
      <c r="B166" s="156"/>
      <c r="C166" s="156"/>
      <c r="D166" s="156"/>
      <c r="E166" s="287"/>
      <c r="F166" s="156"/>
      <c r="G166" s="156"/>
    </row>
    <row r="167" spans="1:7" outlineLevel="1" x14ac:dyDescent="0.25">
      <c r="A167" s="51" t="s">
        <v>865</v>
      </c>
      <c r="B167" s="156"/>
      <c r="C167" s="156"/>
      <c r="D167" s="156"/>
      <c r="E167" s="287"/>
      <c r="F167" s="156"/>
      <c r="G167" s="156"/>
    </row>
    <row r="168" spans="1:7" outlineLevel="1" x14ac:dyDescent="0.25">
      <c r="A168" s="51" t="s">
        <v>866</v>
      </c>
      <c r="B168" s="156"/>
      <c r="C168" s="156"/>
      <c r="D168" s="156"/>
      <c r="E168" s="287"/>
      <c r="F168" s="156"/>
      <c r="G168" s="156"/>
    </row>
    <row r="169" spans="1:7" ht="15" customHeight="1" x14ac:dyDescent="0.25">
      <c r="A169" s="67"/>
      <c r="B169" s="311" t="s">
        <v>867</v>
      </c>
      <c r="C169" s="312" t="s">
        <v>679</v>
      </c>
      <c r="D169" s="312" t="s">
        <v>680</v>
      </c>
      <c r="E169" s="313"/>
      <c r="F169" s="314" t="s">
        <v>644</v>
      </c>
      <c r="G169" s="314"/>
    </row>
    <row r="170" spans="1:7" x14ac:dyDescent="0.25">
      <c r="A170" s="51" t="s">
        <v>868</v>
      </c>
      <c r="B170" s="148" t="s">
        <v>869</v>
      </c>
      <c r="C170" s="355">
        <v>3.7499999999999999E-2</v>
      </c>
      <c r="D170" s="355">
        <v>7.0000000000000007E-2</v>
      </c>
      <c r="E170" s="160"/>
      <c r="F170" s="137">
        <f>SUM(C170,D170)</f>
        <v>0.10750000000000001</v>
      </c>
      <c r="G170" s="156"/>
    </row>
    <row r="171" spans="1:7" x14ac:dyDescent="0.25">
      <c r="A171" s="51" t="s">
        <v>870</v>
      </c>
      <c r="B171" s="148" t="s">
        <v>871</v>
      </c>
      <c r="C171" s="355">
        <v>3.4700000000000002E-2</v>
      </c>
      <c r="D171" s="355">
        <v>7.3599999999999999E-2</v>
      </c>
      <c r="E171" s="160"/>
      <c r="F171" s="137">
        <f>SUM(C171,D171)</f>
        <v>0.10830000000000001</v>
      </c>
      <c r="G171" s="156"/>
    </row>
    <row r="172" spans="1:7" x14ac:dyDescent="0.25">
      <c r="A172" s="51" t="s">
        <v>872</v>
      </c>
      <c r="B172" s="148" t="s">
        <v>873</v>
      </c>
      <c r="C172" s="355">
        <v>7.22E-2</v>
      </c>
      <c r="D172" s="355">
        <v>0.1057</v>
      </c>
      <c r="E172" s="137"/>
      <c r="F172" s="137">
        <f>SUM(C172,D172)</f>
        <v>0.1779</v>
      </c>
      <c r="G172" s="156"/>
    </row>
    <row r="173" spans="1:7" x14ac:dyDescent="0.25">
      <c r="A173" s="51" t="s">
        <v>874</v>
      </c>
      <c r="B173" s="148" t="s">
        <v>875</v>
      </c>
      <c r="C173" s="355">
        <v>8.1000000000000003E-2</v>
      </c>
      <c r="D173" s="355">
        <v>0.1671</v>
      </c>
      <c r="E173" s="137"/>
      <c r="F173" s="137">
        <f>SUM(C173,D173)</f>
        <v>0.24809999999999999</v>
      </c>
      <c r="G173" s="156"/>
    </row>
    <row r="174" spans="1:7" x14ac:dyDescent="0.25">
      <c r="A174" s="51" t="s">
        <v>876</v>
      </c>
      <c r="B174" s="148" t="s">
        <v>877</v>
      </c>
      <c r="C174" s="355">
        <v>0.1177</v>
      </c>
      <c r="D174" s="355">
        <v>0.24049999999999999</v>
      </c>
      <c r="E174" s="137"/>
      <c r="F174" s="137">
        <f>SUM(C174,D174)</f>
        <v>0.35819999999999996</v>
      </c>
      <c r="G174" s="156"/>
    </row>
    <row r="175" spans="1:7" outlineLevel="1" x14ac:dyDescent="0.25">
      <c r="A175" s="51" t="s">
        <v>878</v>
      </c>
      <c r="B175" s="136"/>
      <c r="C175" s="137"/>
      <c r="D175" s="137"/>
      <c r="E175" s="137"/>
      <c r="F175" s="137"/>
      <c r="G175" s="156"/>
    </row>
    <row r="176" spans="1:7" outlineLevel="1" x14ac:dyDescent="0.25">
      <c r="A176" s="51" t="s">
        <v>879</v>
      </c>
      <c r="B176" s="136"/>
      <c r="C176" s="137"/>
      <c r="D176" s="137"/>
      <c r="E176" s="137"/>
      <c r="F176" s="137"/>
      <c r="G176" s="156"/>
    </row>
    <row r="177" spans="1:7" outlineLevel="1" x14ac:dyDescent="0.25">
      <c r="A177" s="51" t="s">
        <v>880</v>
      </c>
      <c r="B177" s="148"/>
      <c r="C177" s="137"/>
      <c r="D177" s="137"/>
      <c r="E177" s="137"/>
      <c r="F177" s="137"/>
      <c r="G177" s="156"/>
    </row>
    <row r="178" spans="1:7" outlineLevel="1" x14ac:dyDescent="0.25">
      <c r="A178" s="51" t="s">
        <v>881</v>
      </c>
      <c r="B178" s="148"/>
      <c r="C178" s="137"/>
      <c r="D178" s="137"/>
      <c r="E178" s="137"/>
      <c r="F178" s="137"/>
      <c r="G178" s="156"/>
    </row>
    <row r="179" spans="1:7" ht="15" customHeight="1" x14ac:dyDescent="0.25">
      <c r="A179" s="67"/>
      <c r="B179" s="327" t="s">
        <v>882</v>
      </c>
      <c r="C179" s="312" t="s">
        <v>679</v>
      </c>
      <c r="D179" s="312" t="s">
        <v>680</v>
      </c>
      <c r="E179" s="312"/>
      <c r="F179" s="312" t="s">
        <v>644</v>
      </c>
      <c r="G179" s="314"/>
    </row>
    <row r="180" spans="1:7" x14ac:dyDescent="0.25">
      <c r="A180" s="51" t="s">
        <v>883</v>
      </c>
      <c r="B180" s="124" t="s">
        <v>884</v>
      </c>
      <c r="C180" s="137" t="s">
        <v>179</v>
      </c>
      <c r="D180" s="137">
        <v>1E-4</v>
      </c>
      <c r="E180" s="160"/>
      <c r="F180" s="137">
        <f>SUM(C180,D180)</f>
        <v>1E-4</v>
      </c>
      <c r="G180" s="156"/>
    </row>
    <row r="181" spans="1:7" outlineLevel="1" x14ac:dyDescent="0.25">
      <c r="A181" s="51" t="s">
        <v>885</v>
      </c>
      <c r="B181" s="316" t="s">
        <v>886</v>
      </c>
      <c r="C181" s="288" t="s">
        <v>179</v>
      </c>
      <c r="D181" s="288" t="s">
        <v>179</v>
      </c>
      <c r="E181" s="160"/>
      <c r="F181" s="288">
        <f>SUM(C181,D181)</f>
        <v>0</v>
      </c>
      <c r="G181" s="156"/>
    </row>
    <row r="182" spans="1:7" outlineLevel="1" x14ac:dyDescent="0.25">
      <c r="A182" s="51" t="s">
        <v>887</v>
      </c>
      <c r="B182" s="149"/>
      <c r="C182" s="137"/>
      <c r="D182" s="137"/>
      <c r="E182" s="160"/>
      <c r="F182" s="137"/>
      <c r="G182" s="156"/>
    </row>
    <row r="183" spans="1:7" outlineLevel="1" x14ac:dyDescent="0.25">
      <c r="A183" s="51" t="s">
        <v>888</v>
      </c>
      <c r="B183" s="149"/>
      <c r="C183" s="137"/>
      <c r="D183" s="137"/>
      <c r="E183" s="160"/>
      <c r="F183" s="137"/>
      <c r="G183" s="156"/>
    </row>
    <row r="184" spans="1:7" outlineLevel="1" x14ac:dyDescent="0.25">
      <c r="A184" s="51" t="s">
        <v>889</v>
      </c>
      <c r="B184" s="149"/>
      <c r="C184" s="137"/>
      <c r="D184" s="137"/>
      <c r="E184" s="160"/>
      <c r="F184" s="137"/>
      <c r="G184" s="156"/>
    </row>
    <row r="185" spans="1:7" ht="18.75" customHeight="1" x14ac:dyDescent="0.25">
      <c r="A185" s="99"/>
      <c r="B185" s="337" t="s">
        <v>641</v>
      </c>
      <c r="C185" s="338"/>
      <c r="D185" s="338"/>
      <c r="E185" s="338"/>
      <c r="F185" s="339"/>
      <c r="G185" s="339"/>
    </row>
    <row r="186" spans="1:7" ht="15" customHeight="1" x14ac:dyDescent="0.25">
      <c r="A186" s="67"/>
      <c r="B186" s="311" t="s">
        <v>890</v>
      </c>
      <c r="C186" s="312" t="s">
        <v>891</v>
      </c>
      <c r="D186" s="312" t="s">
        <v>892</v>
      </c>
      <c r="E186" s="313"/>
      <c r="F186" s="312" t="s">
        <v>893</v>
      </c>
      <c r="G186" s="312" t="s">
        <v>894</v>
      </c>
    </row>
    <row r="187" spans="1:7" x14ac:dyDescent="0.25">
      <c r="A187" s="51" t="s">
        <v>895</v>
      </c>
      <c r="B187" s="133" t="s">
        <v>896</v>
      </c>
      <c r="C187" s="352">
        <f>(C12/C28)*1000</f>
        <v>8516.8424420600859</v>
      </c>
      <c r="D187" s="402">
        <f>C28</f>
        <v>699</v>
      </c>
      <c r="E187" s="411"/>
      <c r="F187" s="413"/>
      <c r="G187" s="323"/>
    </row>
    <row r="188" spans="1:7" x14ac:dyDescent="0.25">
      <c r="A188" s="63"/>
      <c r="B188" s="157"/>
      <c r="C188" s="411"/>
      <c r="D188" s="411"/>
      <c r="E188" s="411"/>
      <c r="F188" s="413"/>
      <c r="G188" s="323"/>
    </row>
    <row r="189" spans="1:7" x14ac:dyDescent="0.25">
      <c r="B189" s="133" t="s">
        <v>897</v>
      </c>
      <c r="C189" s="411"/>
      <c r="D189" s="411"/>
      <c r="E189" s="411"/>
      <c r="F189" s="413"/>
      <c r="G189" s="323"/>
    </row>
    <row r="190" spans="1:7" x14ac:dyDescent="0.25">
      <c r="A190" s="51" t="s">
        <v>898</v>
      </c>
      <c r="B190" s="133" t="s">
        <v>899</v>
      </c>
      <c r="C190" s="427">
        <v>16.402038000000001</v>
      </c>
      <c r="D190" s="353" t="s">
        <v>179</v>
      </c>
      <c r="E190" s="411"/>
      <c r="F190" s="355">
        <f>C190/$C$214</f>
        <v>2.7551295517511949E-3</v>
      </c>
      <c r="G190" s="128" t="str">
        <f t="shared" ref="G190:G213" si="1">IF($D$214=0,"",IF(D190="[for completion]","",IF(D190="","",D190/$D$214)))</f>
        <v/>
      </c>
    </row>
    <row r="191" spans="1:7" x14ac:dyDescent="0.25">
      <c r="A191" s="51" t="s">
        <v>900</v>
      </c>
      <c r="B191" s="133" t="s">
        <v>901</v>
      </c>
      <c r="C191" s="427">
        <v>34.567176000000003</v>
      </c>
      <c r="D191" s="353" t="s">
        <v>179</v>
      </c>
      <c r="E191" s="411"/>
      <c r="F191" s="355">
        <f>C191/$C$214</f>
        <v>5.8064155270329612E-3</v>
      </c>
      <c r="G191" s="128" t="str">
        <f t="shared" si="1"/>
        <v/>
      </c>
    </row>
    <row r="192" spans="1:7" x14ac:dyDescent="0.25">
      <c r="A192" s="51" t="s">
        <v>902</v>
      </c>
      <c r="B192" s="133" t="s">
        <v>903</v>
      </c>
      <c r="C192" s="427">
        <v>712.06904000000009</v>
      </c>
      <c r="D192" s="353" t="s">
        <v>179</v>
      </c>
      <c r="E192" s="411"/>
      <c r="F192" s="355">
        <f>C192/$C$214</f>
        <v>0.11960967624822622</v>
      </c>
      <c r="G192" s="128" t="str">
        <f t="shared" si="1"/>
        <v/>
      </c>
    </row>
    <row r="193" spans="1:7" x14ac:dyDescent="0.25">
      <c r="A193" s="51" t="s">
        <v>904</v>
      </c>
      <c r="B193" s="133" t="s">
        <v>905</v>
      </c>
      <c r="C193" s="427">
        <v>5190.2346109999999</v>
      </c>
      <c r="D193" s="353" t="s">
        <v>179</v>
      </c>
      <c r="E193" s="411"/>
      <c r="F193" s="355">
        <f>C193/$C$214</f>
        <v>0.87182877867298969</v>
      </c>
      <c r="G193" s="128" t="str">
        <f t="shared" si="1"/>
        <v/>
      </c>
    </row>
    <row r="194" spans="1:7" x14ac:dyDescent="0.25">
      <c r="A194" s="51" t="s">
        <v>906</v>
      </c>
      <c r="B194" s="133" t="s">
        <v>809</v>
      </c>
      <c r="C194" s="428" t="s">
        <v>179</v>
      </c>
      <c r="D194" s="353" t="s">
        <v>179</v>
      </c>
      <c r="E194" s="411"/>
      <c r="F194" s="407" t="str">
        <f t="shared" ref="F194:F213" si="2">IF($C$214=0,"",IF(C194="[for completion]","",IF(C194="","",C194/$C$214)))</f>
        <v/>
      </c>
      <c r="G194" s="128" t="str">
        <f t="shared" si="1"/>
        <v/>
      </c>
    </row>
    <row r="195" spans="1:7" x14ac:dyDescent="0.25">
      <c r="A195" s="51" t="s">
        <v>907</v>
      </c>
      <c r="B195" s="133" t="s">
        <v>809</v>
      </c>
      <c r="C195" s="340" t="s">
        <v>179</v>
      </c>
      <c r="D195" s="138" t="s">
        <v>179</v>
      </c>
      <c r="E195" s="161"/>
      <c r="F195" s="128" t="str">
        <f t="shared" si="2"/>
        <v/>
      </c>
      <c r="G195" s="128" t="str">
        <f t="shared" si="1"/>
        <v/>
      </c>
    </row>
    <row r="196" spans="1:7" x14ac:dyDescent="0.25">
      <c r="A196" s="51" t="s">
        <v>908</v>
      </c>
      <c r="B196" s="133" t="s">
        <v>809</v>
      </c>
      <c r="C196" s="340" t="s">
        <v>179</v>
      </c>
      <c r="D196" s="138" t="s">
        <v>179</v>
      </c>
      <c r="E196" s="161"/>
      <c r="F196" s="128" t="str">
        <f t="shared" si="2"/>
        <v/>
      </c>
      <c r="G196" s="128" t="str">
        <f t="shared" si="1"/>
        <v/>
      </c>
    </row>
    <row r="197" spans="1:7" x14ac:dyDescent="0.25">
      <c r="A197" s="51" t="s">
        <v>909</v>
      </c>
      <c r="B197" s="133" t="s">
        <v>809</v>
      </c>
      <c r="C197" s="340" t="s">
        <v>179</v>
      </c>
      <c r="D197" s="138" t="s">
        <v>179</v>
      </c>
      <c r="E197" s="161"/>
      <c r="F197" s="128" t="str">
        <f t="shared" si="2"/>
        <v/>
      </c>
      <c r="G197" s="128" t="str">
        <f t="shared" si="1"/>
        <v/>
      </c>
    </row>
    <row r="198" spans="1:7" x14ac:dyDescent="0.25">
      <c r="A198" s="51" t="s">
        <v>910</v>
      </c>
      <c r="B198" s="133" t="s">
        <v>809</v>
      </c>
      <c r="C198" s="340" t="s">
        <v>179</v>
      </c>
      <c r="D198" s="138" t="s">
        <v>179</v>
      </c>
      <c r="E198" s="161"/>
      <c r="F198" s="128" t="str">
        <f t="shared" si="2"/>
        <v/>
      </c>
      <c r="G198" s="128" t="str">
        <f t="shared" si="1"/>
        <v/>
      </c>
    </row>
    <row r="199" spans="1:7" x14ac:dyDescent="0.25">
      <c r="A199" s="51" t="s">
        <v>911</v>
      </c>
      <c r="B199" s="133" t="s">
        <v>809</v>
      </c>
      <c r="C199" s="340" t="s">
        <v>179</v>
      </c>
      <c r="D199" s="138" t="s">
        <v>179</v>
      </c>
      <c r="E199" s="133"/>
      <c r="F199" s="128" t="str">
        <f t="shared" si="2"/>
        <v/>
      </c>
      <c r="G199" s="128" t="str">
        <f t="shared" si="1"/>
        <v/>
      </c>
    </row>
    <row r="200" spans="1:7" x14ac:dyDescent="0.25">
      <c r="A200" s="51" t="s">
        <v>912</v>
      </c>
      <c r="B200" s="133" t="s">
        <v>809</v>
      </c>
      <c r="C200" s="340" t="s">
        <v>179</v>
      </c>
      <c r="D200" s="138" t="s">
        <v>179</v>
      </c>
      <c r="E200" s="133"/>
      <c r="F200" s="128" t="str">
        <f t="shared" si="2"/>
        <v/>
      </c>
      <c r="G200" s="128" t="str">
        <f t="shared" si="1"/>
        <v/>
      </c>
    </row>
    <row r="201" spans="1:7" x14ac:dyDescent="0.25">
      <c r="A201" s="51" t="s">
        <v>913</v>
      </c>
      <c r="B201" s="133" t="s">
        <v>809</v>
      </c>
      <c r="C201" s="340" t="s">
        <v>179</v>
      </c>
      <c r="D201" s="138" t="s">
        <v>179</v>
      </c>
      <c r="E201" s="133"/>
      <c r="F201" s="128" t="str">
        <f t="shared" si="2"/>
        <v/>
      </c>
      <c r="G201" s="128" t="str">
        <f t="shared" si="1"/>
        <v/>
      </c>
    </row>
    <row r="202" spans="1:7" x14ac:dyDescent="0.25">
      <c r="A202" s="51" t="s">
        <v>914</v>
      </c>
      <c r="B202" s="133" t="s">
        <v>809</v>
      </c>
      <c r="C202" s="340" t="s">
        <v>179</v>
      </c>
      <c r="D202" s="138" t="s">
        <v>179</v>
      </c>
      <c r="E202" s="133"/>
      <c r="F202" s="128" t="str">
        <f t="shared" si="2"/>
        <v/>
      </c>
      <c r="G202" s="128" t="str">
        <f t="shared" si="1"/>
        <v/>
      </c>
    </row>
    <row r="203" spans="1:7" x14ac:dyDescent="0.25">
      <c r="A203" s="51" t="s">
        <v>915</v>
      </c>
      <c r="B203" s="133" t="s">
        <v>809</v>
      </c>
      <c r="C203" s="340" t="s">
        <v>179</v>
      </c>
      <c r="D203" s="138" t="s">
        <v>179</v>
      </c>
      <c r="E203" s="133"/>
      <c r="F203" s="128" t="str">
        <f t="shared" si="2"/>
        <v/>
      </c>
      <c r="G203" s="128" t="str">
        <f t="shared" si="1"/>
        <v/>
      </c>
    </row>
    <row r="204" spans="1:7" x14ac:dyDescent="0.25">
      <c r="A204" s="51" t="s">
        <v>916</v>
      </c>
      <c r="B204" s="133" t="s">
        <v>809</v>
      </c>
      <c r="C204" s="340" t="s">
        <v>179</v>
      </c>
      <c r="D204" s="138" t="s">
        <v>179</v>
      </c>
      <c r="E204" s="133"/>
      <c r="F204" s="128" t="str">
        <f t="shared" si="2"/>
        <v/>
      </c>
      <c r="G204" s="128" t="str">
        <f t="shared" si="1"/>
        <v/>
      </c>
    </row>
    <row r="205" spans="1:7" x14ac:dyDescent="0.25">
      <c r="A205" s="51" t="s">
        <v>917</v>
      </c>
      <c r="B205" s="133" t="s">
        <v>809</v>
      </c>
      <c r="C205" s="340" t="s">
        <v>179</v>
      </c>
      <c r="D205" s="138" t="s">
        <v>179</v>
      </c>
      <c r="E205" s="156"/>
      <c r="F205" s="128" t="str">
        <f t="shared" si="2"/>
        <v/>
      </c>
      <c r="G205" s="128" t="str">
        <f t="shared" si="1"/>
        <v/>
      </c>
    </row>
    <row r="206" spans="1:7" x14ac:dyDescent="0.25">
      <c r="A206" s="51" t="s">
        <v>918</v>
      </c>
      <c r="B206" s="133" t="s">
        <v>809</v>
      </c>
      <c r="C206" s="340" t="s">
        <v>179</v>
      </c>
      <c r="D206" s="138" t="s">
        <v>179</v>
      </c>
      <c r="E206" s="316"/>
      <c r="F206" s="128" t="str">
        <f t="shared" si="2"/>
        <v/>
      </c>
      <c r="G206" s="128" t="str">
        <f t="shared" si="1"/>
        <v/>
      </c>
    </row>
    <row r="207" spans="1:7" x14ac:dyDescent="0.25">
      <c r="A207" s="51" t="s">
        <v>919</v>
      </c>
      <c r="B207" s="133" t="s">
        <v>809</v>
      </c>
      <c r="C207" s="340" t="s">
        <v>179</v>
      </c>
      <c r="D207" s="138" t="s">
        <v>179</v>
      </c>
      <c r="E207" s="316"/>
      <c r="F207" s="128" t="str">
        <f t="shared" si="2"/>
        <v/>
      </c>
      <c r="G207" s="128" t="str">
        <f t="shared" si="1"/>
        <v/>
      </c>
    </row>
    <row r="208" spans="1:7" x14ac:dyDescent="0.25">
      <c r="A208" s="51" t="s">
        <v>920</v>
      </c>
      <c r="B208" s="133" t="s">
        <v>809</v>
      </c>
      <c r="C208" s="340" t="s">
        <v>179</v>
      </c>
      <c r="D208" s="138" t="s">
        <v>179</v>
      </c>
      <c r="E208" s="316"/>
      <c r="F208" s="128" t="str">
        <f t="shared" si="2"/>
        <v/>
      </c>
      <c r="G208" s="128" t="str">
        <f t="shared" si="1"/>
        <v/>
      </c>
    </row>
    <row r="209" spans="1:7" x14ac:dyDescent="0.25">
      <c r="A209" s="51" t="s">
        <v>921</v>
      </c>
      <c r="B209" s="133" t="s">
        <v>809</v>
      </c>
      <c r="C209" s="340" t="s">
        <v>179</v>
      </c>
      <c r="D209" s="138" t="s">
        <v>179</v>
      </c>
      <c r="E209" s="316"/>
      <c r="F209" s="128" t="str">
        <f t="shared" si="2"/>
        <v/>
      </c>
      <c r="G209" s="128" t="str">
        <f t="shared" si="1"/>
        <v/>
      </c>
    </row>
    <row r="210" spans="1:7" x14ac:dyDescent="0.25">
      <c r="A210" s="51" t="s">
        <v>922</v>
      </c>
      <c r="B210" s="133" t="s">
        <v>809</v>
      </c>
      <c r="C210" s="340" t="s">
        <v>179</v>
      </c>
      <c r="D210" s="138" t="s">
        <v>179</v>
      </c>
      <c r="E210" s="316"/>
      <c r="F210" s="128" t="str">
        <f t="shared" si="2"/>
        <v/>
      </c>
      <c r="G210" s="128" t="str">
        <f t="shared" si="1"/>
        <v/>
      </c>
    </row>
    <row r="211" spans="1:7" x14ac:dyDescent="0.25">
      <c r="A211" s="51" t="s">
        <v>923</v>
      </c>
      <c r="B211" s="133" t="s">
        <v>809</v>
      </c>
      <c r="C211" s="340" t="s">
        <v>179</v>
      </c>
      <c r="D211" s="138" t="s">
        <v>179</v>
      </c>
      <c r="E211" s="316"/>
      <c r="F211" s="128" t="str">
        <f t="shared" si="2"/>
        <v/>
      </c>
      <c r="G211" s="128" t="str">
        <f t="shared" si="1"/>
        <v/>
      </c>
    </row>
    <row r="212" spans="1:7" x14ac:dyDescent="0.25">
      <c r="A212" s="51" t="s">
        <v>924</v>
      </c>
      <c r="B212" s="133" t="s">
        <v>809</v>
      </c>
      <c r="C212" s="340" t="s">
        <v>179</v>
      </c>
      <c r="D212" s="138" t="s">
        <v>179</v>
      </c>
      <c r="E212" s="316"/>
      <c r="F212" s="128" t="str">
        <f t="shared" si="2"/>
        <v/>
      </c>
      <c r="G212" s="128" t="str">
        <f t="shared" si="1"/>
        <v/>
      </c>
    </row>
    <row r="213" spans="1:7" x14ac:dyDescent="0.25">
      <c r="A213" s="51" t="s">
        <v>925</v>
      </c>
      <c r="B213" s="133" t="s">
        <v>809</v>
      </c>
      <c r="C213" s="340" t="s">
        <v>179</v>
      </c>
      <c r="D213" s="138" t="s">
        <v>179</v>
      </c>
      <c r="E213" s="316"/>
      <c r="F213" s="128" t="str">
        <f t="shared" si="2"/>
        <v/>
      </c>
      <c r="G213" s="128" t="str">
        <f t="shared" si="1"/>
        <v/>
      </c>
    </row>
    <row r="214" spans="1:7" x14ac:dyDescent="0.25">
      <c r="A214" s="51" t="s">
        <v>926</v>
      </c>
      <c r="B214" s="317" t="s">
        <v>202</v>
      </c>
      <c r="C214" s="408">
        <f>SUM(C190:C213)</f>
        <v>5953.2728649999999</v>
      </c>
      <c r="D214" s="406">
        <f>SUM(D190:D213)</f>
        <v>0</v>
      </c>
      <c r="E214" s="429"/>
      <c r="F214" s="409">
        <f>SUM(F190:F213)</f>
        <v>1</v>
      </c>
      <c r="G214" s="318">
        <f>SUM(G190:G213)</f>
        <v>0</v>
      </c>
    </row>
    <row r="215" spans="1:7" ht="15" customHeight="1" x14ac:dyDescent="0.25">
      <c r="A215" s="67"/>
      <c r="B215" s="312" t="s">
        <v>927</v>
      </c>
      <c r="C215" s="312" t="s">
        <v>891</v>
      </c>
      <c r="D215" s="312" t="s">
        <v>892</v>
      </c>
      <c r="E215" s="313"/>
      <c r="F215" s="312" t="s">
        <v>679</v>
      </c>
      <c r="G215" s="312" t="s">
        <v>894</v>
      </c>
    </row>
    <row r="216" spans="1:7" x14ac:dyDescent="0.25">
      <c r="A216" s="51" t="s">
        <v>928</v>
      </c>
      <c r="B216" s="124" t="s">
        <v>929</v>
      </c>
      <c r="C216" s="403">
        <v>0.56779999999999997</v>
      </c>
      <c r="D216" s="405"/>
      <c r="E216" s="405"/>
      <c r="F216" s="430"/>
      <c r="G216" s="126"/>
    </row>
    <row r="217" spans="1:7" x14ac:dyDescent="0.25">
      <c r="B217" s="156"/>
      <c r="C217" s="405"/>
      <c r="D217" s="405"/>
      <c r="E217" s="405"/>
      <c r="F217" s="430"/>
      <c r="G217" s="126"/>
    </row>
    <row r="218" spans="1:7" x14ac:dyDescent="0.25">
      <c r="B218" s="133" t="s">
        <v>930</v>
      </c>
      <c r="C218" s="405"/>
      <c r="D218" s="405"/>
      <c r="E218" s="405"/>
      <c r="F218" s="430"/>
      <c r="G218" s="126"/>
    </row>
    <row r="219" spans="1:7" x14ac:dyDescent="0.25">
      <c r="A219" s="51" t="s">
        <v>931</v>
      </c>
      <c r="B219" s="124" t="s">
        <v>932</v>
      </c>
      <c r="C219" s="352">
        <v>298.51852300000002</v>
      </c>
      <c r="D219" s="353" t="s">
        <v>179</v>
      </c>
      <c r="E219" s="405"/>
      <c r="F219" s="407">
        <f t="shared" ref="F219:F226" si="3">IF($C$227=0,"",IF(C219="[for completion]","",C219/$C$227))</f>
        <v>5.0143598272621159E-2</v>
      </c>
      <c r="G219" s="128" t="str">
        <f t="shared" ref="G219:G226" si="4">IF($D$227=0,"",IF(D219="[for completion]","",D219/$D$227))</f>
        <v/>
      </c>
    </row>
    <row r="220" spans="1:7" x14ac:dyDescent="0.25">
      <c r="A220" s="51" t="s">
        <v>933</v>
      </c>
      <c r="B220" s="124" t="s">
        <v>934</v>
      </c>
      <c r="C220" s="352">
        <v>265.356246</v>
      </c>
      <c r="D220" s="353" t="s">
        <v>179</v>
      </c>
      <c r="E220" s="405"/>
      <c r="F220" s="407">
        <f t="shared" si="3"/>
        <v>4.4573170417819712E-2</v>
      </c>
      <c r="G220" s="128" t="str">
        <f t="shared" si="4"/>
        <v/>
      </c>
    </row>
    <row r="221" spans="1:7" x14ac:dyDescent="0.25">
      <c r="A221" s="51" t="s">
        <v>935</v>
      </c>
      <c r="B221" s="124" t="s">
        <v>936</v>
      </c>
      <c r="C221" s="352">
        <v>5389.3980970000002</v>
      </c>
      <c r="D221" s="353" t="s">
        <v>179</v>
      </c>
      <c r="E221" s="405"/>
      <c r="F221" s="407">
        <f t="shared" si="3"/>
        <v>0.90528323130955912</v>
      </c>
      <c r="G221" s="128" t="str">
        <f t="shared" si="4"/>
        <v/>
      </c>
    </row>
    <row r="222" spans="1:7" x14ac:dyDescent="0.25">
      <c r="A222" s="51" t="s">
        <v>937</v>
      </c>
      <c r="B222" s="124" t="s">
        <v>938</v>
      </c>
      <c r="C222" s="352" t="s">
        <v>179</v>
      </c>
      <c r="D222" s="353" t="s">
        <v>179</v>
      </c>
      <c r="E222" s="405"/>
      <c r="F222" s="407" t="str">
        <f t="shared" si="3"/>
        <v/>
      </c>
      <c r="G222" s="128" t="str">
        <f t="shared" si="4"/>
        <v/>
      </c>
    </row>
    <row r="223" spans="1:7" x14ac:dyDescent="0.25">
      <c r="A223" s="51" t="s">
        <v>939</v>
      </c>
      <c r="B223" s="124" t="s">
        <v>940</v>
      </c>
      <c r="C223" s="352" t="s">
        <v>179</v>
      </c>
      <c r="D223" s="353" t="s">
        <v>179</v>
      </c>
      <c r="E223" s="405"/>
      <c r="F223" s="407" t="str">
        <f t="shared" si="3"/>
        <v/>
      </c>
      <c r="G223" s="128" t="str">
        <f t="shared" si="4"/>
        <v/>
      </c>
    </row>
    <row r="224" spans="1:7" x14ac:dyDescent="0.25">
      <c r="A224" s="51" t="s">
        <v>941</v>
      </c>
      <c r="B224" s="124" t="s">
        <v>942</v>
      </c>
      <c r="C224" s="352" t="s">
        <v>179</v>
      </c>
      <c r="D224" s="353" t="s">
        <v>179</v>
      </c>
      <c r="E224" s="405"/>
      <c r="F224" s="407" t="str">
        <f t="shared" si="3"/>
        <v/>
      </c>
      <c r="G224" s="128" t="str">
        <f t="shared" si="4"/>
        <v/>
      </c>
    </row>
    <row r="225" spans="1:7" x14ac:dyDescent="0.25">
      <c r="A225" s="51" t="s">
        <v>943</v>
      </c>
      <c r="B225" s="124" t="s">
        <v>944</v>
      </c>
      <c r="C225" s="352" t="s">
        <v>179</v>
      </c>
      <c r="D225" s="353" t="s">
        <v>179</v>
      </c>
      <c r="E225" s="405"/>
      <c r="F225" s="407" t="str">
        <f t="shared" si="3"/>
        <v/>
      </c>
      <c r="G225" s="128" t="str">
        <f t="shared" si="4"/>
        <v/>
      </c>
    </row>
    <row r="226" spans="1:7" x14ac:dyDescent="0.25">
      <c r="A226" s="51" t="s">
        <v>945</v>
      </c>
      <c r="B226" s="124" t="s">
        <v>946</v>
      </c>
      <c r="C226" s="352" t="s">
        <v>179</v>
      </c>
      <c r="D226" s="353" t="s">
        <v>179</v>
      </c>
      <c r="E226" s="405"/>
      <c r="F226" s="407" t="str">
        <f t="shared" si="3"/>
        <v/>
      </c>
      <c r="G226" s="128" t="str">
        <f t="shared" si="4"/>
        <v/>
      </c>
    </row>
    <row r="227" spans="1:7" x14ac:dyDescent="0.25">
      <c r="A227" s="51" t="s">
        <v>947</v>
      </c>
      <c r="B227" s="317" t="s">
        <v>202</v>
      </c>
      <c r="C227" s="352">
        <f>SUM(C219:C226)</f>
        <v>5953.2728660000002</v>
      </c>
      <c r="D227" s="353">
        <f>SUM(D219:D226)</f>
        <v>0</v>
      </c>
      <c r="E227" s="405"/>
      <c r="F227" s="355">
        <f>SUM(F219:F226)</f>
        <v>1</v>
      </c>
      <c r="G227" s="137">
        <f>SUM(G219:G226)</f>
        <v>0</v>
      </c>
    </row>
    <row r="228" spans="1:7" outlineLevel="1" x14ac:dyDescent="0.25">
      <c r="A228" s="51" t="s">
        <v>948</v>
      </c>
      <c r="B228" s="135" t="s">
        <v>949</v>
      </c>
      <c r="C228" s="127"/>
      <c r="D228" s="138"/>
      <c r="E228" s="156"/>
      <c r="F228" s="128">
        <f t="shared" ref="F228:F233" si="5">IF($C$227=0,"",IF(C228="[for completion]","",C228/$C$227))</f>
        <v>0</v>
      </c>
      <c r="G228" s="128" t="str">
        <f t="shared" ref="G228:G233" si="6">IF($D$227=0,"",IF(D228="[for completion]","",D228/$D$227))</f>
        <v/>
      </c>
    </row>
    <row r="229" spans="1:7" outlineLevel="1" x14ac:dyDescent="0.25">
      <c r="A229" s="51" t="s">
        <v>950</v>
      </c>
      <c r="B229" s="135" t="s">
        <v>951</v>
      </c>
      <c r="C229" s="127"/>
      <c r="D229" s="138"/>
      <c r="E229" s="156"/>
      <c r="F229" s="128">
        <f t="shared" si="5"/>
        <v>0</v>
      </c>
      <c r="G229" s="128" t="str">
        <f t="shared" si="6"/>
        <v/>
      </c>
    </row>
    <row r="230" spans="1:7" outlineLevel="1" x14ac:dyDescent="0.25">
      <c r="A230" s="51" t="s">
        <v>952</v>
      </c>
      <c r="B230" s="135" t="s">
        <v>953</v>
      </c>
      <c r="C230" s="127"/>
      <c r="D230" s="138"/>
      <c r="E230" s="156"/>
      <c r="F230" s="128">
        <f t="shared" si="5"/>
        <v>0</v>
      </c>
      <c r="G230" s="128" t="str">
        <f t="shared" si="6"/>
        <v/>
      </c>
    </row>
    <row r="231" spans="1:7" outlineLevel="1" x14ac:dyDescent="0.25">
      <c r="A231" s="51" t="s">
        <v>954</v>
      </c>
      <c r="B231" s="135" t="s">
        <v>955</v>
      </c>
      <c r="C231" s="127"/>
      <c r="D231" s="138"/>
      <c r="E231" s="156"/>
      <c r="F231" s="128">
        <f t="shared" si="5"/>
        <v>0</v>
      </c>
      <c r="G231" s="128" t="str">
        <f t="shared" si="6"/>
        <v/>
      </c>
    </row>
    <row r="232" spans="1:7" outlineLevel="1" x14ac:dyDescent="0.25">
      <c r="A232" s="51" t="s">
        <v>956</v>
      </c>
      <c r="B232" s="135" t="s">
        <v>957</v>
      </c>
      <c r="C232" s="127"/>
      <c r="D232" s="138"/>
      <c r="E232" s="156"/>
      <c r="F232" s="128">
        <f t="shared" si="5"/>
        <v>0</v>
      </c>
      <c r="G232" s="128" t="str">
        <f t="shared" si="6"/>
        <v/>
      </c>
    </row>
    <row r="233" spans="1:7" outlineLevel="1" x14ac:dyDescent="0.25">
      <c r="A233" s="51" t="s">
        <v>958</v>
      </c>
      <c r="B233" s="135" t="s">
        <v>959</v>
      </c>
      <c r="C233" s="127"/>
      <c r="D233" s="138"/>
      <c r="E233" s="156"/>
      <c r="F233" s="128">
        <f t="shared" si="5"/>
        <v>0</v>
      </c>
      <c r="G233" s="128" t="str">
        <f t="shared" si="6"/>
        <v/>
      </c>
    </row>
    <row r="234" spans="1:7" outlineLevel="1" x14ac:dyDescent="0.25">
      <c r="A234" s="51" t="s">
        <v>960</v>
      </c>
      <c r="B234" s="135"/>
      <c r="C234" s="156"/>
      <c r="D234" s="156"/>
      <c r="E234" s="156"/>
      <c r="F234" s="128"/>
      <c r="G234" s="128"/>
    </row>
    <row r="235" spans="1:7" outlineLevel="1" x14ac:dyDescent="0.25">
      <c r="A235" s="51" t="s">
        <v>961</v>
      </c>
      <c r="B235" s="135"/>
      <c r="C235" s="156"/>
      <c r="D235" s="156"/>
      <c r="E235" s="156"/>
      <c r="F235" s="128"/>
      <c r="G235" s="128"/>
    </row>
    <row r="236" spans="1:7" outlineLevel="1" x14ac:dyDescent="0.25">
      <c r="A236" s="51" t="s">
        <v>962</v>
      </c>
      <c r="B236" s="135"/>
      <c r="C236" s="156"/>
      <c r="D236" s="156"/>
      <c r="E236" s="156"/>
      <c r="F236" s="128"/>
      <c r="G236" s="128"/>
    </row>
    <row r="237" spans="1:7" ht="15" customHeight="1" x14ac:dyDescent="0.25">
      <c r="A237" s="67"/>
      <c r="B237" s="312" t="s">
        <v>963</v>
      </c>
      <c r="C237" s="312" t="s">
        <v>891</v>
      </c>
      <c r="D237" s="312" t="s">
        <v>892</v>
      </c>
      <c r="E237" s="313"/>
      <c r="F237" s="312" t="s">
        <v>679</v>
      </c>
      <c r="G237" s="312" t="s">
        <v>894</v>
      </c>
    </row>
    <row r="238" spans="1:7" x14ac:dyDescent="0.25">
      <c r="A238" s="51" t="s">
        <v>964</v>
      </c>
      <c r="B238" s="124" t="s">
        <v>929</v>
      </c>
      <c r="C238" s="355" t="s">
        <v>1900</v>
      </c>
      <c r="D238" s="352"/>
      <c r="E238" s="156"/>
      <c r="F238" s="126"/>
      <c r="G238" s="126"/>
    </row>
    <row r="239" spans="1:7" x14ac:dyDescent="0.25">
      <c r="B239" s="156"/>
      <c r="C239" s="405"/>
      <c r="D239" s="405"/>
      <c r="E239" s="156"/>
      <c r="F239" s="126"/>
      <c r="G239" s="126"/>
    </row>
    <row r="240" spans="1:7" x14ac:dyDescent="0.25">
      <c r="B240" s="133" t="s">
        <v>930</v>
      </c>
      <c r="C240" s="405"/>
      <c r="D240" s="405"/>
      <c r="E240" s="156"/>
      <c r="F240" s="126"/>
      <c r="G240" s="126"/>
    </row>
    <row r="241" spans="1:7" x14ac:dyDescent="0.25">
      <c r="A241" s="51" t="s">
        <v>965</v>
      </c>
      <c r="B241" s="124" t="s">
        <v>932</v>
      </c>
      <c r="C241" s="355" t="s">
        <v>1900</v>
      </c>
      <c r="D241" s="355" t="s">
        <v>1900</v>
      </c>
      <c r="E241" s="156"/>
      <c r="F241" s="128" t="str">
        <f t="shared" ref="F241:F248" si="7">IF($C$249=0,"",IF(C241="[Mark as ND1 if not relevant]","",C241/$C$249))</f>
        <v/>
      </c>
      <c r="G241" s="128" t="str">
        <f t="shared" ref="G241:G248" si="8">IF($D$249=0,"",IF(D241="[Mark as ND1 if not relevant]","",D241/$D$249))</f>
        <v/>
      </c>
    </row>
    <row r="242" spans="1:7" x14ac:dyDescent="0.25">
      <c r="A242" s="51" t="s">
        <v>966</v>
      </c>
      <c r="B242" s="124" t="s">
        <v>934</v>
      </c>
      <c r="C242" s="355" t="s">
        <v>1900</v>
      </c>
      <c r="D242" s="355" t="s">
        <v>1900</v>
      </c>
      <c r="E242" s="156"/>
      <c r="F242" s="128" t="str">
        <f t="shared" si="7"/>
        <v/>
      </c>
      <c r="G242" s="128" t="str">
        <f t="shared" si="8"/>
        <v/>
      </c>
    </row>
    <row r="243" spans="1:7" x14ac:dyDescent="0.25">
      <c r="A243" s="51" t="s">
        <v>967</v>
      </c>
      <c r="B243" s="124" t="s">
        <v>936</v>
      </c>
      <c r="C243" s="355" t="s">
        <v>1900</v>
      </c>
      <c r="D243" s="355" t="s">
        <v>1900</v>
      </c>
      <c r="E243" s="156"/>
      <c r="F243" s="128" t="str">
        <f t="shared" si="7"/>
        <v/>
      </c>
      <c r="G243" s="128" t="str">
        <f t="shared" si="8"/>
        <v/>
      </c>
    </row>
    <row r="244" spans="1:7" x14ac:dyDescent="0.25">
      <c r="A244" s="51" t="s">
        <v>968</v>
      </c>
      <c r="B244" s="124" t="s">
        <v>938</v>
      </c>
      <c r="C244" s="355" t="s">
        <v>1900</v>
      </c>
      <c r="D244" s="355" t="s">
        <v>1900</v>
      </c>
      <c r="E244" s="156"/>
      <c r="F244" s="128" t="str">
        <f t="shared" si="7"/>
        <v/>
      </c>
      <c r="G244" s="128" t="str">
        <f t="shared" si="8"/>
        <v/>
      </c>
    </row>
    <row r="245" spans="1:7" x14ac:dyDescent="0.25">
      <c r="A245" s="51" t="s">
        <v>969</v>
      </c>
      <c r="B245" s="124" t="s">
        <v>940</v>
      </c>
      <c r="C245" s="355" t="s">
        <v>1900</v>
      </c>
      <c r="D245" s="355" t="s">
        <v>1900</v>
      </c>
      <c r="E245" s="156"/>
      <c r="F245" s="128" t="str">
        <f t="shared" si="7"/>
        <v/>
      </c>
      <c r="G245" s="128" t="str">
        <f t="shared" si="8"/>
        <v/>
      </c>
    </row>
    <row r="246" spans="1:7" x14ac:dyDescent="0.25">
      <c r="A246" s="51" t="s">
        <v>970</v>
      </c>
      <c r="B246" s="124" t="s">
        <v>942</v>
      </c>
      <c r="C246" s="355" t="s">
        <v>1900</v>
      </c>
      <c r="D246" s="355" t="s">
        <v>1900</v>
      </c>
      <c r="E246" s="156"/>
      <c r="F246" s="128" t="str">
        <f t="shared" si="7"/>
        <v/>
      </c>
      <c r="G246" s="128" t="str">
        <f t="shared" si="8"/>
        <v/>
      </c>
    </row>
    <row r="247" spans="1:7" x14ac:dyDescent="0.25">
      <c r="A247" s="51" t="s">
        <v>971</v>
      </c>
      <c r="B247" s="124" t="s">
        <v>944</v>
      </c>
      <c r="C247" s="355" t="s">
        <v>1900</v>
      </c>
      <c r="D247" s="355" t="s">
        <v>1900</v>
      </c>
      <c r="E247" s="156"/>
      <c r="F247" s="128" t="str">
        <f t="shared" si="7"/>
        <v/>
      </c>
      <c r="G247" s="128" t="str">
        <f t="shared" si="8"/>
        <v/>
      </c>
    </row>
    <row r="248" spans="1:7" x14ac:dyDescent="0.25">
      <c r="A248" s="51" t="s">
        <v>972</v>
      </c>
      <c r="B248" s="124" t="s">
        <v>946</v>
      </c>
      <c r="C248" s="355" t="s">
        <v>1900</v>
      </c>
      <c r="D248" s="355" t="s">
        <v>1900</v>
      </c>
      <c r="E248" s="156"/>
      <c r="F248" s="128" t="str">
        <f t="shared" si="7"/>
        <v/>
      </c>
      <c r="G248" s="128" t="str">
        <f t="shared" si="8"/>
        <v/>
      </c>
    </row>
    <row r="249" spans="1:7" x14ac:dyDescent="0.25">
      <c r="A249" s="51" t="s">
        <v>973</v>
      </c>
      <c r="B249" s="317" t="s">
        <v>202</v>
      </c>
      <c r="C249" s="127">
        <f>SUM(C241:C248)</f>
        <v>0</v>
      </c>
      <c r="D249" s="138">
        <f>SUM(D241:D248)</f>
        <v>0</v>
      </c>
      <c r="E249" s="156"/>
      <c r="F249" s="137">
        <f>SUM(F241:F248)</f>
        <v>0</v>
      </c>
      <c r="G249" s="137">
        <f>SUM(G241:G248)</f>
        <v>0</v>
      </c>
    </row>
    <row r="250" spans="1:7" outlineLevel="1" x14ac:dyDescent="0.25">
      <c r="A250" s="51" t="s">
        <v>974</v>
      </c>
      <c r="B250" s="135" t="s">
        <v>949</v>
      </c>
      <c r="C250" s="127"/>
      <c r="D250" s="138"/>
      <c r="E250" s="156"/>
      <c r="F250" s="128" t="str">
        <f t="shared" ref="F250:F255" si="9">IF($C$249=0,"",IF(C250="[for completion]","",C250/$C$249))</f>
        <v/>
      </c>
      <c r="G250" s="128" t="str">
        <f t="shared" ref="G250:G255" si="10">IF($D$249=0,"",IF(D250="[for completion]","",D250/$D$249))</f>
        <v/>
      </c>
    </row>
    <row r="251" spans="1:7" outlineLevel="1" x14ac:dyDescent="0.25">
      <c r="A251" s="51" t="s">
        <v>975</v>
      </c>
      <c r="B251" s="135" t="s">
        <v>951</v>
      </c>
      <c r="C251" s="127"/>
      <c r="D251" s="138"/>
      <c r="E251" s="156"/>
      <c r="F251" s="128" t="str">
        <f t="shared" si="9"/>
        <v/>
      </c>
      <c r="G251" s="128" t="str">
        <f t="shared" si="10"/>
        <v/>
      </c>
    </row>
    <row r="252" spans="1:7" outlineLevel="1" x14ac:dyDescent="0.25">
      <c r="A252" s="51" t="s">
        <v>976</v>
      </c>
      <c r="B252" s="135" t="s">
        <v>953</v>
      </c>
      <c r="C252" s="127"/>
      <c r="D252" s="138"/>
      <c r="E252" s="156"/>
      <c r="F252" s="128" t="str">
        <f t="shared" si="9"/>
        <v/>
      </c>
      <c r="G252" s="128" t="str">
        <f t="shared" si="10"/>
        <v/>
      </c>
    </row>
    <row r="253" spans="1:7" outlineLevel="1" x14ac:dyDescent="0.25">
      <c r="A253" s="51" t="s">
        <v>977</v>
      </c>
      <c r="B253" s="135" t="s">
        <v>955</v>
      </c>
      <c r="C253" s="127"/>
      <c r="D253" s="138"/>
      <c r="E253" s="156"/>
      <c r="F253" s="128" t="str">
        <f t="shared" si="9"/>
        <v/>
      </c>
      <c r="G253" s="128" t="str">
        <f t="shared" si="10"/>
        <v/>
      </c>
    </row>
    <row r="254" spans="1:7" outlineLevel="1" x14ac:dyDescent="0.25">
      <c r="A254" s="51" t="s">
        <v>978</v>
      </c>
      <c r="B254" s="135" t="s">
        <v>957</v>
      </c>
      <c r="C254" s="127"/>
      <c r="D254" s="138"/>
      <c r="E254" s="156"/>
      <c r="F254" s="128" t="str">
        <f t="shared" si="9"/>
        <v/>
      </c>
      <c r="G254" s="128" t="str">
        <f t="shared" si="10"/>
        <v/>
      </c>
    </row>
    <row r="255" spans="1:7" outlineLevel="1" x14ac:dyDescent="0.25">
      <c r="A255" s="51" t="s">
        <v>979</v>
      </c>
      <c r="B255" s="135" t="s">
        <v>959</v>
      </c>
      <c r="C255" s="127"/>
      <c r="D255" s="138"/>
      <c r="E255" s="156"/>
      <c r="F255" s="128" t="str">
        <f t="shared" si="9"/>
        <v/>
      </c>
      <c r="G255" s="128" t="str">
        <f t="shared" si="10"/>
        <v/>
      </c>
    </row>
    <row r="256" spans="1:7" outlineLevel="1" x14ac:dyDescent="0.25">
      <c r="A256" s="51" t="s">
        <v>980</v>
      </c>
      <c r="B256" s="135"/>
      <c r="C256" s="156"/>
      <c r="D256" s="156"/>
      <c r="E256" s="156"/>
      <c r="F256" s="290"/>
      <c r="G256" s="290"/>
    </row>
    <row r="257" spans="1:14" outlineLevel="1" x14ac:dyDescent="0.25">
      <c r="A257" s="51" t="s">
        <v>981</v>
      </c>
      <c r="B257" s="135"/>
      <c r="C257" s="156"/>
      <c r="D257" s="156"/>
      <c r="E257" s="156"/>
      <c r="F257" s="290"/>
      <c r="G257" s="290"/>
    </row>
    <row r="258" spans="1:14" outlineLevel="1" x14ac:dyDescent="0.25">
      <c r="A258" s="51" t="s">
        <v>982</v>
      </c>
      <c r="B258" s="135"/>
      <c r="C258" s="156"/>
      <c r="D258" s="156"/>
      <c r="E258" s="156"/>
      <c r="F258" s="290"/>
      <c r="G258" s="290"/>
    </row>
    <row r="259" spans="1:14" ht="15" customHeight="1" x14ac:dyDescent="0.25">
      <c r="A259" s="67"/>
      <c r="B259" s="321" t="s">
        <v>983</v>
      </c>
      <c r="C259" s="312" t="s">
        <v>679</v>
      </c>
      <c r="D259" s="312"/>
      <c r="E259" s="313"/>
      <c r="F259" s="312"/>
      <c r="G259" s="312"/>
    </row>
    <row r="260" spans="1:14" x14ac:dyDescent="0.25">
      <c r="A260" s="51" t="s">
        <v>984</v>
      </c>
      <c r="B260" s="124" t="s">
        <v>985</v>
      </c>
      <c r="C260" s="355">
        <v>7.8289574560500323E-4</v>
      </c>
      <c r="D260" s="156"/>
      <c r="E260" s="316"/>
      <c r="F260" s="316"/>
      <c r="G260" s="316"/>
    </row>
    <row r="261" spans="1:14" x14ac:dyDescent="0.25">
      <c r="A261" s="51" t="s">
        <v>986</v>
      </c>
      <c r="B261" s="124" t="s">
        <v>987</v>
      </c>
      <c r="C261" s="355" t="s">
        <v>179</v>
      </c>
      <c r="D261" s="156"/>
      <c r="E261" s="316"/>
      <c r="F261" s="316"/>
      <c r="G261" s="156"/>
    </row>
    <row r="262" spans="1:14" x14ac:dyDescent="0.25">
      <c r="A262" s="51" t="s">
        <v>988</v>
      </c>
      <c r="B262" s="124" t="s">
        <v>989</v>
      </c>
      <c r="C262" s="355" t="s">
        <v>179</v>
      </c>
      <c r="D262" s="156"/>
      <c r="E262" s="316"/>
      <c r="F262" s="316"/>
      <c r="G262" s="156"/>
    </row>
    <row r="263" spans="1:14" x14ac:dyDescent="0.25">
      <c r="A263" s="51" t="s">
        <v>990</v>
      </c>
      <c r="B263" s="124" t="s">
        <v>991</v>
      </c>
      <c r="C263" s="355" t="s">
        <v>179</v>
      </c>
      <c r="D263" s="156"/>
      <c r="E263" s="316"/>
      <c r="F263" s="316"/>
      <c r="G263" s="156"/>
    </row>
    <row r="264" spans="1:14" x14ac:dyDescent="0.25">
      <c r="A264" s="51" t="s">
        <v>992</v>
      </c>
      <c r="B264" s="133" t="s">
        <v>993</v>
      </c>
      <c r="C264" s="355" t="s">
        <v>179</v>
      </c>
      <c r="D264" s="161"/>
      <c r="E264" s="161"/>
      <c r="F264" s="323"/>
      <c r="G264" s="323"/>
      <c r="H264" s="49"/>
      <c r="I264" s="51"/>
      <c r="J264" s="51"/>
      <c r="K264" s="51"/>
      <c r="L264" s="49"/>
      <c r="M264" s="49"/>
      <c r="N264" s="49"/>
    </row>
    <row r="265" spans="1:14" x14ac:dyDescent="0.25">
      <c r="A265" s="51" t="s">
        <v>994</v>
      </c>
      <c r="B265" s="124" t="s">
        <v>200</v>
      </c>
      <c r="C265" s="355">
        <f>1-C260</f>
        <v>0.99921710425439503</v>
      </c>
      <c r="D265" s="156"/>
      <c r="E265" s="316"/>
      <c r="F265" s="316"/>
      <c r="G265" s="156"/>
    </row>
    <row r="266" spans="1:14" outlineLevel="1" x14ac:dyDescent="0.25">
      <c r="A266" s="51" t="s">
        <v>995</v>
      </c>
      <c r="B266" s="135" t="s">
        <v>996</v>
      </c>
      <c r="C266" s="431"/>
      <c r="D266" s="156"/>
      <c r="E266" s="316"/>
      <c r="F266" s="316"/>
      <c r="G266" s="156"/>
    </row>
    <row r="267" spans="1:14" outlineLevel="1" x14ac:dyDescent="0.25">
      <c r="A267" s="51" t="s">
        <v>997</v>
      </c>
      <c r="B267" s="135" t="s">
        <v>998</v>
      </c>
      <c r="C267" s="355">
        <v>0.97062106761987932</v>
      </c>
      <c r="D267" s="156"/>
      <c r="E267" s="316"/>
      <c r="F267" s="316"/>
      <c r="G267" s="156"/>
    </row>
    <row r="268" spans="1:14" outlineLevel="1" x14ac:dyDescent="0.25">
      <c r="A268" s="51" t="s">
        <v>999</v>
      </c>
      <c r="B268" s="135" t="s">
        <v>1000</v>
      </c>
      <c r="C268" s="137"/>
      <c r="D268" s="156"/>
      <c r="E268" s="316"/>
      <c r="F268" s="316"/>
      <c r="G268" s="156"/>
    </row>
    <row r="269" spans="1:14" outlineLevel="1" x14ac:dyDescent="0.25">
      <c r="A269" s="51" t="s">
        <v>1001</v>
      </c>
      <c r="B269" s="135" t="s">
        <v>1002</v>
      </c>
      <c r="C269" s="137"/>
      <c r="D269" s="156"/>
      <c r="E269" s="316"/>
      <c r="F269" s="316"/>
      <c r="G269" s="156"/>
    </row>
    <row r="270" spans="1:14" outlineLevel="1" x14ac:dyDescent="0.25">
      <c r="A270" s="51" t="s">
        <v>1003</v>
      </c>
      <c r="B270" s="135" t="s">
        <v>204</v>
      </c>
      <c r="C270" s="137"/>
      <c r="D270" s="156"/>
      <c r="E270" s="316"/>
      <c r="F270" s="316"/>
      <c r="G270" s="156"/>
    </row>
    <row r="271" spans="1:14" outlineLevel="1" x14ac:dyDescent="0.25">
      <c r="A271" s="51" t="s">
        <v>1004</v>
      </c>
      <c r="B271" s="135" t="s">
        <v>204</v>
      </c>
      <c r="C271" s="137"/>
      <c r="D271" s="156"/>
      <c r="E271" s="316"/>
      <c r="F271" s="316"/>
      <c r="G271" s="156"/>
    </row>
    <row r="272" spans="1:14" outlineLevel="1" x14ac:dyDescent="0.25">
      <c r="A272" s="51" t="s">
        <v>1005</v>
      </c>
      <c r="B272" s="135" t="s">
        <v>204</v>
      </c>
      <c r="C272" s="137"/>
      <c r="D272" s="156"/>
      <c r="E272" s="316"/>
      <c r="F272" s="316"/>
      <c r="G272" s="156"/>
    </row>
    <row r="273" spans="1:7" outlineLevel="1" x14ac:dyDescent="0.25">
      <c r="A273" s="51" t="s">
        <v>1006</v>
      </c>
      <c r="B273" s="135" t="s">
        <v>204</v>
      </c>
      <c r="C273" s="137"/>
      <c r="D273" s="156"/>
      <c r="E273" s="316"/>
      <c r="F273" s="316"/>
      <c r="G273" s="156"/>
    </row>
    <row r="274" spans="1:7" outlineLevel="1" x14ac:dyDescent="0.25">
      <c r="A274" s="51" t="s">
        <v>1007</v>
      </c>
      <c r="B274" s="135" t="s">
        <v>204</v>
      </c>
      <c r="C274" s="137"/>
      <c r="D274" s="156"/>
      <c r="E274" s="316"/>
      <c r="F274" s="316"/>
      <c r="G274" s="156"/>
    </row>
    <row r="275" spans="1:7" outlineLevel="1" x14ac:dyDescent="0.25">
      <c r="A275" s="51" t="s">
        <v>1008</v>
      </c>
      <c r="B275" s="135" t="s">
        <v>204</v>
      </c>
      <c r="C275" s="137"/>
      <c r="D275" s="156"/>
      <c r="E275" s="316"/>
      <c r="F275" s="316"/>
      <c r="G275" s="156"/>
    </row>
    <row r="276" spans="1:7" ht="15" customHeight="1" x14ac:dyDescent="0.25">
      <c r="A276" s="67"/>
      <c r="B276" s="321" t="s">
        <v>1009</v>
      </c>
      <c r="C276" s="312" t="s">
        <v>679</v>
      </c>
      <c r="D276" s="312"/>
      <c r="E276" s="313"/>
      <c r="F276" s="312"/>
      <c r="G276" s="314"/>
    </row>
    <row r="277" spans="1:7" x14ac:dyDescent="0.25">
      <c r="A277" s="51" t="s">
        <v>1010</v>
      </c>
      <c r="B277" s="124" t="s">
        <v>1011</v>
      </c>
      <c r="C277" s="137" t="s">
        <v>179</v>
      </c>
      <c r="D277" s="156"/>
      <c r="E277" s="287"/>
      <c r="F277" s="287"/>
      <c r="G277" s="156"/>
    </row>
    <row r="278" spans="1:7" x14ac:dyDescent="0.25">
      <c r="A278" s="51" t="s">
        <v>1012</v>
      </c>
      <c r="B278" s="124" t="s">
        <v>1013</v>
      </c>
      <c r="C278" s="137" t="s">
        <v>179</v>
      </c>
      <c r="D278" s="156"/>
      <c r="E278" s="287"/>
      <c r="F278" s="287"/>
      <c r="G278" s="156"/>
    </row>
    <row r="279" spans="1:7" x14ac:dyDescent="0.25">
      <c r="A279" s="51" t="s">
        <v>1014</v>
      </c>
      <c r="B279" s="124" t="s">
        <v>200</v>
      </c>
      <c r="C279" s="137" t="s">
        <v>179</v>
      </c>
      <c r="D279" s="156"/>
      <c r="E279" s="287"/>
      <c r="F279" s="287"/>
      <c r="G279" s="156"/>
    </row>
    <row r="280" spans="1:7" outlineLevel="1" x14ac:dyDescent="0.25">
      <c r="A280" s="51" t="s">
        <v>1015</v>
      </c>
      <c r="B280" s="156"/>
      <c r="C280" s="137"/>
      <c r="D280" s="156"/>
      <c r="E280" s="287"/>
      <c r="F280" s="287"/>
      <c r="G280" s="156"/>
    </row>
    <row r="281" spans="1:7" outlineLevel="1" x14ac:dyDescent="0.25">
      <c r="A281" s="51" t="s">
        <v>1016</v>
      </c>
      <c r="B281" s="156"/>
      <c r="C281" s="137"/>
      <c r="D281" s="156"/>
      <c r="E281" s="287"/>
      <c r="F281" s="287"/>
      <c r="G281" s="156"/>
    </row>
    <row r="282" spans="1:7" outlineLevel="1" x14ac:dyDescent="0.25">
      <c r="A282" s="51" t="s">
        <v>1017</v>
      </c>
      <c r="B282" s="156"/>
      <c r="C282" s="137"/>
      <c r="D282" s="156"/>
      <c r="E282" s="287"/>
      <c r="F282" s="287"/>
      <c r="G282" s="156"/>
    </row>
    <row r="283" spans="1:7" outlineLevel="1" x14ac:dyDescent="0.25">
      <c r="A283" s="51" t="s">
        <v>1018</v>
      </c>
      <c r="B283" s="156"/>
      <c r="C283" s="137"/>
      <c r="D283" s="156"/>
      <c r="E283" s="287"/>
      <c r="F283" s="287"/>
      <c r="G283" s="156"/>
    </row>
    <row r="284" spans="1:7" outlineLevel="1" x14ac:dyDescent="0.25">
      <c r="A284" s="51" t="s">
        <v>1019</v>
      </c>
      <c r="B284" s="156"/>
      <c r="C284" s="137"/>
      <c r="D284" s="156"/>
      <c r="E284" s="287"/>
      <c r="F284" s="287"/>
      <c r="G284" s="156"/>
    </row>
    <row r="285" spans="1:7" outlineLevel="1" x14ac:dyDescent="0.25">
      <c r="A285" s="51" t="s">
        <v>1020</v>
      </c>
      <c r="B285" s="156"/>
      <c r="C285" s="137"/>
      <c r="D285" s="156"/>
      <c r="E285" s="287"/>
      <c r="F285" s="287"/>
      <c r="G285" s="156"/>
    </row>
    <row r="286" spans="1:7" x14ac:dyDescent="0.25">
      <c r="A286" s="68"/>
      <c r="B286" s="311" t="s">
        <v>1021</v>
      </c>
      <c r="C286" s="311" t="s">
        <v>161</v>
      </c>
      <c r="D286" s="311" t="s">
        <v>1022</v>
      </c>
      <c r="E286" s="311"/>
      <c r="F286" s="311" t="s">
        <v>679</v>
      </c>
      <c r="G286" s="311" t="s">
        <v>1023</v>
      </c>
    </row>
    <row r="287" spans="1:7" x14ac:dyDescent="0.25">
      <c r="A287" s="51" t="s">
        <v>1024</v>
      </c>
      <c r="B287" s="133" t="s">
        <v>1025</v>
      </c>
      <c r="C287" s="127">
        <v>32.099969999999999</v>
      </c>
      <c r="D287" s="127">
        <v>2</v>
      </c>
      <c r="E287" s="129"/>
      <c r="F287" s="128">
        <f t="shared" ref="F287:F304" si="11">IF($C$305=0,"",IF(C287="[For completion]","",C287/$C$305))</f>
        <v>5.3919870175478677E-3</v>
      </c>
      <c r="G287" s="128">
        <f t="shared" ref="G287:G304" si="12">IF($D$305=0,"",IF(D287="[For completion]","",D287/$D$305))</f>
        <v>5.9206631142687976E-4</v>
      </c>
    </row>
    <row r="288" spans="1:7" x14ac:dyDescent="0.25">
      <c r="A288" s="51" t="s">
        <v>1026</v>
      </c>
      <c r="B288" s="133" t="s">
        <v>1027</v>
      </c>
      <c r="C288" s="127">
        <v>121.916104</v>
      </c>
      <c r="D288" s="127">
        <v>11</v>
      </c>
      <c r="E288" s="129"/>
      <c r="F288" s="128">
        <f t="shared" si="11"/>
        <v>2.0478836896047431E-2</v>
      </c>
      <c r="G288" s="128">
        <f t="shared" si="12"/>
        <v>3.2563647128478388E-3</v>
      </c>
    </row>
    <row r="289" spans="1:7" x14ac:dyDescent="0.25">
      <c r="A289" s="51" t="s">
        <v>1028</v>
      </c>
      <c r="B289" s="133" t="s">
        <v>1029</v>
      </c>
      <c r="C289" s="127">
        <v>476.41749499999997</v>
      </c>
      <c r="D289" s="127">
        <v>126</v>
      </c>
      <c r="E289" s="129"/>
      <c r="F289" s="128">
        <f t="shared" si="11"/>
        <v>8.0026147936358691E-2</v>
      </c>
      <c r="G289" s="128">
        <f t="shared" si="12"/>
        <v>3.7300177619893425E-2</v>
      </c>
    </row>
    <row r="290" spans="1:7" x14ac:dyDescent="0.25">
      <c r="A290" s="51" t="s">
        <v>1030</v>
      </c>
      <c r="B290" s="133" t="s">
        <v>1031</v>
      </c>
      <c r="C290" s="127">
        <v>725.8839989999999</v>
      </c>
      <c r="D290" s="127">
        <v>358</v>
      </c>
      <c r="E290" s="129"/>
      <c r="F290" s="128">
        <f t="shared" si="11"/>
        <v>0.12193024164364419</v>
      </c>
      <c r="G290" s="128">
        <f t="shared" si="12"/>
        <v>0.10597986974541149</v>
      </c>
    </row>
    <row r="291" spans="1:7" x14ac:dyDescent="0.25">
      <c r="A291" s="51" t="s">
        <v>1032</v>
      </c>
      <c r="B291" s="133" t="s">
        <v>1033</v>
      </c>
      <c r="C291" s="127">
        <v>912.69980299999997</v>
      </c>
      <c r="D291" s="127">
        <v>556</v>
      </c>
      <c r="E291" s="129"/>
      <c r="F291" s="128">
        <f t="shared" si="11"/>
        <v>0.15331059464212884</v>
      </c>
      <c r="G291" s="128">
        <f t="shared" si="12"/>
        <v>0.16459443457667258</v>
      </c>
    </row>
    <row r="292" spans="1:7" x14ac:dyDescent="0.25">
      <c r="A292" s="51" t="s">
        <v>1034</v>
      </c>
      <c r="B292" s="133" t="s">
        <v>1035</v>
      </c>
      <c r="C292" s="127">
        <v>543.60923700000001</v>
      </c>
      <c r="D292" s="127">
        <v>426</v>
      </c>
      <c r="E292" s="129"/>
      <c r="F292" s="128">
        <f t="shared" si="11"/>
        <v>9.1312669405083619E-2</v>
      </c>
      <c r="G292" s="128">
        <f t="shared" si="12"/>
        <v>0.12611012433392541</v>
      </c>
    </row>
    <row r="293" spans="1:7" x14ac:dyDescent="0.25">
      <c r="A293" s="51" t="s">
        <v>1036</v>
      </c>
      <c r="B293" s="133" t="s">
        <v>1037</v>
      </c>
      <c r="C293" s="127">
        <v>330.40731399999999</v>
      </c>
      <c r="D293" s="127">
        <v>324</v>
      </c>
      <c r="E293" s="129"/>
      <c r="F293" s="128">
        <f t="shared" si="11"/>
        <v>5.5500112541876576E-2</v>
      </c>
      <c r="G293" s="128">
        <f t="shared" si="12"/>
        <v>9.5914742451154528E-2</v>
      </c>
    </row>
    <row r="294" spans="1:7" x14ac:dyDescent="0.25">
      <c r="A294" s="51" t="s">
        <v>1038</v>
      </c>
      <c r="B294" s="133" t="s">
        <v>1039</v>
      </c>
      <c r="C294" s="127">
        <v>99.544137000000006</v>
      </c>
      <c r="D294" s="127">
        <v>147</v>
      </c>
      <c r="E294" s="129"/>
      <c r="F294" s="128">
        <f t="shared" si="11"/>
        <v>1.6720909532844001E-2</v>
      </c>
      <c r="G294" s="128">
        <f t="shared" si="12"/>
        <v>4.3516873889875664E-2</v>
      </c>
    </row>
    <row r="295" spans="1:7" x14ac:dyDescent="0.25">
      <c r="A295" s="51" t="s">
        <v>1040</v>
      </c>
      <c r="B295" s="133" t="s">
        <v>1041</v>
      </c>
      <c r="C295" s="127">
        <v>60.552934999999998</v>
      </c>
      <c r="D295" s="127">
        <v>117</v>
      </c>
      <c r="E295" s="129"/>
      <c r="F295" s="128">
        <f t="shared" si="11"/>
        <v>1.0171368988644534E-2</v>
      </c>
      <c r="G295" s="128">
        <f t="shared" si="12"/>
        <v>3.4635879218472471E-2</v>
      </c>
    </row>
    <row r="296" spans="1:7" x14ac:dyDescent="0.25">
      <c r="A296" s="51" t="s">
        <v>1042</v>
      </c>
      <c r="B296" s="133" t="s">
        <v>809</v>
      </c>
      <c r="C296" s="127" t="s">
        <v>179</v>
      </c>
      <c r="D296" s="124" t="s">
        <v>179</v>
      </c>
      <c r="E296" s="129"/>
      <c r="F296" s="128" t="str">
        <f t="shared" si="11"/>
        <v/>
      </c>
      <c r="G296" s="128" t="str">
        <f t="shared" si="12"/>
        <v/>
      </c>
    </row>
    <row r="297" spans="1:7" x14ac:dyDescent="0.25">
      <c r="A297" s="51" t="s">
        <v>1043</v>
      </c>
      <c r="B297" s="133" t="s">
        <v>809</v>
      </c>
      <c r="C297" s="127" t="s">
        <v>179</v>
      </c>
      <c r="D297" s="124" t="s">
        <v>179</v>
      </c>
      <c r="E297" s="129"/>
      <c r="F297" s="128" t="str">
        <f t="shared" si="11"/>
        <v/>
      </c>
      <c r="G297" s="128" t="str">
        <f t="shared" si="12"/>
        <v/>
      </c>
    </row>
    <row r="298" spans="1:7" x14ac:dyDescent="0.25">
      <c r="A298" s="51" t="s">
        <v>1044</v>
      </c>
      <c r="B298" s="133" t="s">
        <v>809</v>
      </c>
      <c r="C298" s="127" t="s">
        <v>179</v>
      </c>
      <c r="D298" s="124" t="s">
        <v>179</v>
      </c>
      <c r="E298" s="129"/>
      <c r="F298" s="128" t="str">
        <f t="shared" si="11"/>
        <v/>
      </c>
      <c r="G298" s="128" t="str">
        <f t="shared" si="12"/>
        <v/>
      </c>
    </row>
    <row r="299" spans="1:7" x14ac:dyDescent="0.25">
      <c r="A299" s="51" t="s">
        <v>1045</v>
      </c>
      <c r="B299" s="133" t="s">
        <v>809</v>
      </c>
      <c r="C299" s="127" t="s">
        <v>179</v>
      </c>
      <c r="D299" s="124" t="s">
        <v>179</v>
      </c>
      <c r="E299" s="129"/>
      <c r="F299" s="128" t="str">
        <f t="shared" si="11"/>
        <v/>
      </c>
      <c r="G299" s="128" t="str">
        <f t="shared" si="12"/>
        <v/>
      </c>
    </row>
    <row r="300" spans="1:7" x14ac:dyDescent="0.25">
      <c r="A300" s="51" t="s">
        <v>1046</v>
      </c>
      <c r="B300" s="133" t="s">
        <v>809</v>
      </c>
      <c r="C300" s="127" t="s">
        <v>179</v>
      </c>
      <c r="D300" s="124" t="s">
        <v>179</v>
      </c>
      <c r="E300" s="129"/>
      <c r="F300" s="128" t="str">
        <f t="shared" si="11"/>
        <v/>
      </c>
      <c r="G300" s="128" t="str">
        <f t="shared" si="12"/>
        <v/>
      </c>
    </row>
    <row r="301" spans="1:7" x14ac:dyDescent="0.25">
      <c r="A301" s="51" t="s">
        <v>1047</v>
      </c>
      <c r="B301" s="133" t="s">
        <v>809</v>
      </c>
      <c r="C301" s="127" t="s">
        <v>179</v>
      </c>
      <c r="D301" s="124" t="s">
        <v>179</v>
      </c>
      <c r="E301" s="129"/>
      <c r="F301" s="128" t="str">
        <f t="shared" si="11"/>
        <v/>
      </c>
      <c r="G301" s="128" t="str">
        <f t="shared" si="12"/>
        <v/>
      </c>
    </row>
    <row r="302" spans="1:7" x14ac:dyDescent="0.25">
      <c r="A302" s="51" t="s">
        <v>1048</v>
      </c>
      <c r="B302" s="133" t="s">
        <v>809</v>
      </c>
      <c r="C302" s="127" t="s">
        <v>179</v>
      </c>
      <c r="D302" s="124" t="s">
        <v>179</v>
      </c>
      <c r="E302" s="129"/>
      <c r="F302" s="128" t="str">
        <f t="shared" si="11"/>
        <v/>
      </c>
      <c r="G302" s="128" t="str">
        <f t="shared" si="12"/>
        <v/>
      </c>
    </row>
    <row r="303" spans="1:7" x14ac:dyDescent="0.25">
      <c r="A303" s="51" t="s">
        <v>1049</v>
      </c>
      <c r="B303" s="133" t="s">
        <v>809</v>
      </c>
      <c r="C303" s="127" t="s">
        <v>179</v>
      </c>
      <c r="D303" s="124" t="s">
        <v>179</v>
      </c>
      <c r="E303" s="129"/>
      <c r="F303" s="128" t="str">
        <f t="shared" si="11"/>
        <v/>
      </c>
      <c r="G303" s="128" t="str">
        <f t="shared" si="12"/>
        <v/>
      </c>
    </row>
    <row r="304" spans="1:7" x14ac:dyDescent="0.25">
      <c r="A304" s="51" t="s">
        <v>1050</v>
      </c>
      <c r="B304" s="133" t="s">
        <v>1051</v>
      </c>
      <c r="C304" s="127">
        <v>2650.1418709999998</v>
      </c>
      <c r="D304" s="127">
        <v>1311</v>
      </c>
      <c r="E304" s="129"/>
      <c r="F304" s="128">
        <f t="shared" si="11"/>
        <v>0.44515713139582419</v>
      </c>
      <c r="G304" s="128">
        <f t="shared" si="12"/>
        <v>0.38809946714031973</v>
      </c>
    </row>
    <row r="305" spans="1:7" x14ac:dyDescent="0.25">
      <c r="A305" s="51" t="s">
        <v>1052</v>
      </c>
      <c r="B305" s="133" t="s">
        <v>202</v>
      </c>
      <c r="C305" s="352">
        <f>SUM(C287:C304)</f>
        <v>5953.2728649999999</v>
      </c>
      <c r="D305" s="402">
        <f>SUM(D287:D304)</f>
        <v>3378</v>
      </c>
      <c r="E305" s="354"/>
      <c r="F305" s="430">
        <f>SUM(F287:F304)</f>
        <v>1</v>
      </c>
      <c r="G305" s="430">
        <f>SUM(G287:G304)</f>
        <v>1</v>
      </c>
    </row>
    <row r="306" spans="1:7" x14ac:dyDescent="0.25">
      <c r="A306" s="51" t="s">
        <v>1053</v>
      </c>
      <c r="B306" s="133"/>
      <c r="C306" s="402"/>
      <c r="D306" s="402"/>
      <c r="E306" s="354"/>
      <c r="F306" s="354"/>
      <c r="G306" s="354"/>
    </row>
    <row r="307" spans="1:7" x14ac:dyDescent="0.25">
      <c r="A307" s="51" t="s">
        <v>1054</v>
      </c>
      <c r="B307" s="133"/>
      <c r="C307" s="124"/>
      <c r="D307" s="124"/>
      <c r="E307" s="129"/>
      <c r="F307" s="129"/>
      <c r="G307" s="129"/>
    </row>
    <row r="308" spans="1:7" x14ac:dyDescent="0.25">
      <c r="A308" s="51" t="s">
        <v>1055</v>
      </c>
      <c r="B308" s="133"/>
      <c r="C308" s="124"/>
      <c r="D308" s="124"/>
      <c r="E308" s="129"/>
      <c r="F308" s="129"/>
      <c r="G308" s="129"/>
    </row>
    <row r="309" spans="1:7" x14ac:dyDescent="0.25">
      <c r="A309" s="68"/>
      <c r="B309" s="311" t="s">
        <v>1056</v>
      </c>
      <c r="C309" s="311" t="s">
        <v>161</v>
      </c>
      <c r="D309" s="311" t="s">
        <v>1022</v>
      </c>
      <c r="E309" s="311"/>
      <c r="F309" s="311" t="s">
        <v>679</v>
      </c>
      <c r="G309" s="311" t="s">
        <v>1023</v>
      </c>
    </row>
    <row r="310" spans="1:7" x14ac:dyDescent="0.25">
      <c r="A310" s="51" t="s">
        <v>1057</v>
      </c>
      <c r="B310" s="133" t="s">
        <v>1058</v>
      </c>
      <c r="C310" s="127" t="s">
        <v>179</v>
      </c>
      <c r="D310" s="127" t="s">
        <v>179</v>
      </c>
      <c r="E310" s="129"/>
      <c r="F310" s="128" t="str">
        <f t="shared" ref="F310:F327" si="13">IF($C$328=0,"",IF(C310="[For completion]","",C310/$C$328))</f>
        <v/>
      </c>
      <c r="G310" s="128" t="str">
        <f t="shared" ref="G310:G327" si="14">IF($D$328=0,"",IF(D310="[For completion]","",D310/$D$328))</f>
        <v/>
      </c>
    </row>
    <row r="311" spans="1:7" x14ac:dyDescent="0.25">
      <c r="A311" s="51" t="s">
        <v>1059</v>
      </c>
      <c r="B311" s="133" t="s">
        <v>1060</v>
      </c>
      <c r="C311" s="127" t="s">
        <v>179</v>
      </c>
      <c r="D311" s="127" t="s">
        <v>179</v>
      </c>
      <c r="E311" s="129"/>
      <c r="F311" s="128" t="str">
        <f t="shared" si="13"/>
        <v/>
      </c>
      <c r="G311" s="128" t="str">
        <f t="shared" si="14"/>
        <v/>
      </c>
    </row>
    <row r="312" spans="1:7" x14ac:dyDescent="0.25">
      <c r="A312" s="51" t="s">
        <v>1061</v>
      </c>
      <c r="B312" s="133" t="s">
        <v>1062</v>
      </c>
      <c r="C312" s="127" t="s">
        <v>179</v>
      </c>
      <c r="D312" s="127" t="s">
        <v>179</v>
      </c>
      <c r="E312" s="129"/>
      <c r="F312" s="128" t="str">
        <f t="shared" si="13"/>
        <v/>
      </c>
      <c r="G312" s="128" t="str">
        <f t="shared" si="14"/>
        <v/>
      </c>
    </row>
    <row r="313" spans="1:7" x14ac:dyDescent="0.25">
      <c r="A313" s="51" t="s">
        <v>1063</v>
      </c>
      <c r="B313" s="133" t="s">
        <v>1064</v>
      </c>
      <c r="C313" s="127" t="s">
        <v>179</v>
      </c>
      <c r="D313" s="127" t="s">
        <v>179</v>
      </c>
      <c r="E313" s="129"/>
      <c r="F313" s="128" t="str">
        <f t="shared" si="13"/>
        <v/>
      </c>
      <c r="G313" s="128" t="str">
        <f t="shared" si="14"/>
        <v/>
      </c>
    </row>
    <row r="314" spans="1:7" x14ac:dyDescent="0.25">
      <c r="A314" s="51" t="s">
        <v>1065</v>
      </c>
      <c r="B314" s="133" t="s">
        <v>1066</v>
      </c>
      <c r="C314" s="127" t="s">
        <v>179</v>
      </c>
      <c r="D314" s="127" t="s">
        <v>179</v>
      </c>
      <c r="E314" s="129"/>
      <c r="F314" s="128" t="str">
        <f t="shared" si="13"/>
        <v/>
      </c>
      <c r="G314" s="128" t="str">
        <f t="shared" si="14"/>
        <v/>
      </c>
    </row>
    <row r="315" spans="1:7" x14ac:dyDescent="0.25">
      <c r="A315" s="51" t="s">
        <v>1067</v>
      </c>
      <c r="B315" s="133" t="s">
        <v>1068</v>
      </c>
      <c r="C315" s="127" t="s">
        <v>179</v>
      </c>
      <c r="D315" s="127" t="s">
        <v>179</v>
      </c>
      <c r="E315" s="129"/>
      <c r="F315" s="128" t="str">
        <f t="shared" si="13"/>
        <v/>
      </c>
      <c r="G315" s="128" t="str">
        <f t="shared" si="14"/>
        <v/>
      </c>
    </row>
    <row r="316" spans="1:7" x14ac:dyDescent="0.25">
      <c r="A316" s="51" t="s">
        <v>1069</v>
      </c>
      <c r="B316" s="133" t="s">
        <v>1070</v>
      </c>
      <c r="C316" s="127" t="s">
        <v>179</v>
      </c>
      <c r="D316" s="127" t="s">
        <v>179</v>
      </c>
      <c r="E316" s="129"/>
      <c r="F316" s="128" t="str">
        <f t="shared" si="13"/>
        <v/>
      </c>
      <c r="G316" s="128" t="str">
        <f t="shared" si="14"/>
        <v/>
      </c>
    </row>
    <row r="317" spans="1:7" x14ac:dyDescent="0.25">
      <c r="A317" s="51" t="s">
        <v>1071</v>
      </c>
      <c r="B317" s="133" t="s">
        <v>1072</v>
      </c>
      <c r="C317" s="127" t="s">
        <v>179</v>
      </c>
      <c r="D317" s="127" t="s">
        <v>179</v>
      </c>
      <c r="E317" s="129"/>
      <c r="F317" s="128" t="str">
        <f t="shared" si="13"/>
        <v/>
      </c>
      <c r="G317" s="128" t="str">
        <f t="shared" si="14"/>
        <v/>
      </c>
    </row>
    <row r="318" spans="1:7" x14ac:dyDescent="0.25">
      <c r="A318" s="51" t="s">
        <v>1073</v>
      </c>
      <c r="B318" s="133" t="s">
        <v>1074</v>
      </c>
      <c r="C318" s="127" t="s">
        <v>179</v>
      </c>
      <c r="D318" s="127" t="s">
        <v>179</v>
      </c>
      <c r="E318" s="129"/>
      <c r="F318" s="128" t="str">
        <f t="shared" si="13"/>
        <v/>
      </c>
      <c r="G318" s="128" t="str">
        <f t="shared" si="14"/>
        <v/>
      </c>
    </row>
    <row r="319" spans="1:7" x14ac:dyDescent="0.25">
      <c r="A319" s="51" t="s">
        <v>1075</v>
      </c>
      <c r="B319" s="133" t="s">
        <v>809</v>
      </c>
      <c r="C319" s="127" t="s">
        <v>179</v>
      </c>
      <c r="D319" s="127" t="s">
        <v>179</v>
      </c>
      <c r="E319" s="129"/>
      <c r="F319" s="128" t="str">
        <f t="shared" si="13"/>
        <v/>
      </c>
      <c r="G319" s="128" t="str">
        <f t="shared" si="14"/>
        <v/>
      </c>
    </row>
    <row r="320" spans="1:7" x14ac:dyDescent="0.25">
      <c r="A320" s="51" t="s">
        <v>1076</v>
      </c>
      <c r="B320" s="133" t="s">
        <v>809</v>
      </c>
      <c r="C320" s="127" t="s">
        <v>179</v>
      </c>
      <c r="D320" s="127" t="s">
        <v>179</v>
      </c>
      <c r="E320" s="129"/>
      <c r="F320" s="128" t="str">
        <f t="shared" si="13"/>
        <v/>
      </c>
      <c r="G320" s="128" t="str">
        <f t="shared" si="14"/>
        <v/>
      </c>
    </row>
    <row r="321" spans="1:7" x14ac:dyDescent="0.25">
      <c r="A321" s="51" t="s">
        <v>1077</v>
      </c>
      <c r="B321" s="133" t="s">
        <v>809</v>
      </c>
      <c r="C321" s="127" t="s">
        <v>179</v>
      </c>
      <c r="D321" s="127" t="s">
        <v>179</v>
      </c>
      <c r="E321" s="129"/>
      <c r="F321" s="128" t="str">
        <f t="shared" si="13"/>
        <v/>
      </c>
      <c r="G321" s="128" t="str">
        <f t="shared" si="14"/>
        <v/>
      </c>
    </row>
    <row r="322" spans="1:7" x14ac:dyDescent="0.25">
      <c r="A322" s="51" t="s">
        <v>1078</v>
      </c>
      <c r="B322" s="133" t="s">
        <v>809</v>
      </c>
      <c r="C322" s="127" t="s">
        <v>179</v>
      </c>
      <c r="D322" s="127" t="s">
        <v>179</v>
      </c>
      <c r="E322" s="129"/>
      <c r="F322" s="128" t="str">
        <f t="shared" si="13"/>
        <v/>
      </c>
      <c r="G322" s="128" t="str">
        <f t="shared" si="14"/>
        <v/>
      </c>
    </row>
    <row r="323" spans="1:7" x14ac:dyDescent="0.25">
      <c r="A323" s="51" t="s">
        <v>1079</v>
      </c>
      <c r="B323" s="133" t="s">
        <v>809</v>
      </c>
      <c r="C323" s="127" t="s">
        <v>179</v>
      </c>
      <c r="D323" s="127" t="s">
        <v>179</v>
      </c>
      <c r="E323" s="129"/>
      <c r="F323" s="128" t="str">
        <f t="shared" si="13"/>
        <v/>
      </c>
      <c r="G323" s="128" t="str">
        <f t="shared" si="14"/>
        <v/>
      </c>
    </row>
    <row r="324" spans="1:7" x14ac:dyDescent="0.25">
      <c r="A324" s="51" t="s">
        <v>1080</v>
      </c>
      <c r="B324" s="133" t="s">
        <v>809</v>
      </c>
      <c r="C324" s="127" t="s">
        <v>179</v>
      </c>
      <c r="D324" s="127" t="s">
        <v>179</v>
      </c>
      <c r="E324" s="129"/>
      <c r="F324" s="128" t="str">
        <f t="shared" si="13"/>
        <v/>
      </c>
      <c r="G324" s="128" t="str">
        <f t="shared" si="14"/>
        <v/>
      </c>
    </row>
    <row r="325" spans="1:7" x14ac:dyDescent="0.25">
      <c r="A325" s="51" t="s">
        <v>1081</v>
      </c>
      <c r="B325" s="133" t="s">
        <v>809</v>
      </c>
      <c r="C325" s="127" t="s">
        <v>179</v>
      </c>
      <c r="D325" s="127" t="s">
        <v>179</v>
      </c>
      <c r="E325" s="129"/>
      <c r="F325" s="128" t="str">
        <f t="shared" si="13"/>
        <v/>
      </c>
      <c r="G325" s="128" t="str">
        <f t="shared" si="14"/>
        <v/>
      </c>
    </row>
    <row r="326" spans="1:7" x14ac:dyDescent="0.25">
      <c r="A326" s="51" t="s">
        <v>1082</v>
      </c>
      <c r="B326" s="133" t="s">
        <v>809</v>
      </c>
      <c r="C326" s="127" t="s">
        <v>179</v>
      </c>
      <c r="D326" s="127" t="s">
        <v>179</v>
      </c>
      <c r="E326" s="129"/>
      <c r="F326" s="128" t="str">
        <f t="shared" si="13"/>
        <v/>
      </c>
      <c r="G326" s="128" t="str">
        <f t="shared" si="14"/>
        <v/>
      </c>
    </row>
    <row r="327" spans="1:7" x14ac:dyDescent="0.25">
      <c r="A327" s="51" t="s">
        <v>1083</v>
      </c>
      <c r="B327" s="133" t="s">
        <v>1051</v>
      </c>
      <c r="C327" s="127">
        <v>0</v>
      </c>
      <c r="D327" s="127">
        <v>0</v>
      </c>
      <c r="E327" s="129"/>
      <c r="F327" s="128" t="str">
        <f t="shared" si="13"/>
        <v/>
      </c>
      <c r="G327" s="128" t="str">
        <f t="shared" si="14"/>
        <v/>
      </c>
    </row>
    <row r="328" spans="1:7" x14ac:dyDescent="0.25">
      <c r="A328" s="51" t="s">
        <v>1084</v>
      </c>
      <c r="B328" s="133" t="s">
        <v>202</v>
      </c>
      <c r="C328" s="127">
        <f>SUM(C310:C327)</f>
        <v>0</v>
      </c>
      <c r="D328" s="124">
        <f>SUM(D310:D327)</f>
        <v>0</v>
      </c>
      <c r="E328" s="129"/>
      <c r="F328" s="126">
        <f>SUM(F310:F327)</f>
        <v>0</v>
      </c>
      <c r="G328" s="126">
        <f>SUM(G310:G327)</f>
        <v>0</v>
      </c>
    </row>
    <row r="329" spans="1:7" x14ac:dyDescent="0.25">
      <c r="A329" s="51" t="s">
        <v>1085</v>
      </c>
      <c r="B329" s="133"/>
      <c r="C329" s="124"/>
      <c r="D329" s="124"/>
      <c r="E329" s="129"/>
      <c r="F329" s="129"/>
      <c r="G329" s="129"/>
    </row>
    <row r="330" spans="1:7" x14ac:dyDescent="0.25">
      <c r="A330" s="51" t="s">
        <v>1086</v>
      </c>
      <c r="B330" s="133"/>
      <c r="C330" s="124"/>
      <c r="D330" s="124"/>
      <c r="E330" s="129"/>
      <c r="F330" s="129"/>
      <c r="G330" s="129"/>
    </row>
    <row r="331" spans="1:7" x14ac:dyDescent="0.25">
      <c r="A331" s="51" t="s">
        <v>1087</v>
      </c>
      <c r="B331" s="133"/>
      <c r="C331" s="124"/>
      <c r="D331" s="124"/>
      <c r="E331" s="129"/>
      <c r="F331" s="129"/>
      <c r="G331" s="129"/>
    </row>
    <row r="332" spans="1:7" x14ac:dyDescent="0.25">
      <c r="A332" s="68"/>
      <c r="B332" s="311" t="s">
        <v>1088</v>
      </c>
      <c r="C332" s="311" t="s">
        <v>161</v>
      </c>
      <c r="D332" s="311" t="s">
        <v>1022</v>
      </c>
      <c r="E332" s="311"/>
      <c r="F332" s="311" t="s">
        <v>679</v>
      </c>
      <c r="G332" s="311" t="s">
        <v>1023</v>
      </c>
    </row>
    <row r="333" spans="1:7" x14ac:dyDescent="0.25">
      <c r="A333" s="51" t="s">
        <v>1089</v>
      </c>
      <c r="B333" s="133" t="s">
        <v>1090</v>
      </c>
      <c r="C333" s="127" t="s">
        <v>179</v>
      </c>
      <c r="D333" s="127" t="s">
        <v>179</v>
      </c>
      <c r="E333" s="129"/>
      <c r="F333" s="128" t="str">
        <f t="shared" ref="F333:F345" si="15">IF($C$346=0,"",IF(C333="[For completion]","",C333/$C$346))</f>
        <v/>
      </c>
      <c r="G333" s="128" t="str">
        <f t="shared" ref="G333:G345" si="16">IF($D$346=0,"",IF(D333="[For completion]","",D333/$D$346))</f>
        <v/>
      </c>
    </row>
    <row r="334" spans="1:7" x14ac:dyDescent="0.25">
      <c r="A334" s="51" t="s">
        <v>1091</v>
      </c>
      <c r="B334" s="133" t="s">
        <v>1092</v>
      </c>
      <c r="C334" s="127" t="s">
        <v>179</v>
      </c>
      <c r="D334" s="127" t="s">
        <v>179</v>
      </c>
      <c r="E334" s="129"/>
      <c r="F334" s="128" t="str">
        <f t="shared" si="15"/>
        <v/>
      </c>
      <c r="G334" s="128" t="str">
        <f t="shared" si="16"/>
        <v/>
      </c>
    </row>
    <row r="335" spans="1:7" x14ac:dyDescent="0.25">
      <c r="A335" s="51" t="s">
        <v>1093</v>
      </c>
      <c r="B335" s="133" t="s">
        <v>1094</v>
      </c>
      <c r="C335" s="127" t="s">
        <v>179</v>
      </c>
      <c r="D335" s="127" t="s">
        <v>179</v>
      </c>
      <c r="E335" s="129"/>
      <c r="F335" s="128" t="str">
        <f t="shared" si="15"/>
        <v/>
      </c>
      <c r="G335" s="128" t="str">
        <f t="shared" si="16"/>
        <v/>
      </c>
    </row>
    <row r="336" spans="1:7" x14ac:dyDescent="0.25">
      <c r="A336" s="51" t="s">
        <v>1095</v>
      </c>
      <c r="B336" s="133" t="s">
        <v>1096</v>
      </c>
      <c r="C336" s="127" t="s">
        <v>179</v>
      </c>
      <c r="D336" s="127" t="s">
        <v>179</v>
      </c>
      <c r="E336" s="129"/>
      <c r="F336" s="128" t="str">
        <f t="shared" si="15"/>
        <v/>
      </c>
      <c r="G336" s="128" t="str">
        <f t="shared" si="16"/>
        <v/>
      </c>
    </row>
    <row r="337" spans="1:7" x14ac:dyDescent="0.25">
      <c r="A337" s="51" t="s">
        <v>1097</v>
      </c>
      <c r="B337" s="133" t="s">
        <v>1098</v>
      </c>
      <c r="C337" s="127" t="s">
        <v>179</v>
      </c>
      <c r="D337" s="127" t="s">
        <v>179</v>
      </c>
      <c r="E337" s="129"/>
      <c r="F337" s="128" t="str">
        <f t="shared" si="15"/>
        <v/>
      </c>
      <c r="G337" s="128" t="str">
        <f t="shared" si="16"/>
        <v/>
      </c>
    </row>
    <row r="338" spans="1:7" x14ac:dyDescent="0.25">
      <c r="A338" s="51" t="s">
        <v>1099</v>
      </c>
      <c r="B338" s="133" t="s">
        <v>1100</v>
      </c>
      <c r="C338" s="127" t="s">
        <v>179</v>
      </c>
      <c r="D338" s="127" t="s">
        <v>179</v>
      </c>
      <c r="E338" s="129"/>
      <c r="F338" s="128" t="str">
        <f t="shared" si="15"/>
        <v/>
      </c>
      <c r="G338" s="128" t="str">
        <f t="shared" si="16"/>
        <v/>
      </c>
    </row>
    <row r="339" spans="1:7" x14ac:dyDescent="0.25">
      <c r="A339" s="51" t="s">
        <v>1101</v>
      </c>
      <c r="B339" s="133" t="s">
        <v>1102</v>
      </c>
      <c r="C339" s="127" t="s">
        <v>179</v>
      </c>
      <c r="D339" s="127" t="s">
        <v>179</v>
      </c>
      <c r="E339" s="129"/>
      <c r="F339" s="128" t="str">
        <f t="shared" si="15"/>
        <v/>
      </c>
      <c r="G339" s="128" t="str">
        <f t="shared" si="16"/>
        <v/>
      </c>
    </row>
    <row r="340" spans="1:7" x14ac:dyDescent="0.25">
      <c r="A340" s="51" t="s">
        <v>1103</v>
      </c>
      <c r="B340" s="133" t="s">
        <v>1104</v>
      </c>
      <c r="C340" s="127" t="s">
        <v>179</v>
      </c>
      <c r="D340" s="127" t="s">
        <v>179</v>
      </c>
      <c r="E340" s="129"/>
      <c r="F340" s="128" t="str">
        <f t="shared" si="15"/>
        <v/>
      </c>
      <c r="G340" s="128" t="str">
        <f t="shared" si="16"/>
        <v/>
      </c>
    </row>
    <row r="341" spans="1:7" x14ac:dyDescent="0.25">
      <c r="A341" s="51" t="s">
        <v>1105</v>
      </c>
      <c r="B341" s="133" t="s">
        <v>1106</v>
      </c>
      <c r="C341" s="127" t="s">
        <v>179</v>
      </c>
      <c r="D341" s="127" t="s">
        <v>179</v>
      </c>
      <c r="E341" s="129"/>
      <c r="F341" s="128" t="str">
        <f t="shared" si="15"/>
        <v/>
      </c>
      <c r="G341" s="128" t="str">
        <f t="shared" si="16"/>
        <v/>
      </c>
    </row>
    <row r="342" spans="1:7" x14ac:dyDescent="0.25">
      <c r="A342" s="51" t="s">
        <v>1107</v>
      </c>
      <c r="B342" s="124" t="s">
        <v>1108</v>
      </c>
      <c r="C342" s="127" t="s">
        <v>179</v>
      </c>
      <c r="D342" s="127" t="s">
        <v>179</v>
      </c>
      <c r="E342" s="156"/>
      <c r="F342" s="128" t="str">
        <f t="shared" si="15"/>
        <v/>
      </c>
      <c r="G342" s="128" t="str">
        <f t="shared" si="16"/>
        <v/>
      </c>
    </row>
    <row r="343" spans="1:7" x14ac:dyDescent="0.25">
      <c r="A343" s="51" t="s">
        <v>1109</v>
      </c>
      <c r="B343" s="124" t="s">
        <v>1110</v>
      </c>
      <c r="C343" s="127" t="s">
        <v>179</v>
      </c>
      <c r="D343" s="127" t="s">
        <v>179</v>
      </c>
      <c r="E343" s="156"/>
      <c r="F343" s="128" t="str">
        <f t="shared" si="15"/>
        <v/>
      </c>
      <c r="G343" s="128" t="str">
        <f t="shared" si="16"/>
        <v/>
      </c>
    </row>
    <row r="344" spans="1:7" x14ac:dyDescent="0.25">
      <c r="A344" s="51" t="s">
        <v>1111</v>
      </c>
      <c r="B344" s="133" t="s">
        <v>1112</v>
      </c>
      <c r="C344" s="127" t="s">
        <v>179</v>
      </c>
      <c r="D344" s="127" t="s">
        <v>179</v>
      </c>
      <c r="E344" s="129"/>
      <c r="F344" s="128" t="str">
        <f t="shared" si="15"/>
        <v/>
      </c>
      <c r="G344" s="128" t="str">
        <f t="shared" si="16"/>
        <v/>
      </c>
    </row>
    <row r="345" spans="1:7" x14ac:dyDescent="0.25">
      <c r="A345" s="51" t="s">
        <v>1113</v>
      </c>
      <c r="B345" s="124" t="s">
        <v>1051</v>
      </c>
      <c r="C345" s="127" t="s">
        <v>179</v>
      </c>
      <c r="D345" s="127" t="s">
        <v>179</v>
      </c>
      <c r="E345" s="156"/>
      <c r="F345" s="128" t="str">
        <f t="shared" si="15"/>
        <v/>
      </c>
      <c r="G345" s="128" t="str">
        <f t="shared" si="16"/>
        <v/>
      </c>
    </row>
    <row r="346" spans="1:7" x14ac:dyDescent="0.25">
      <c r="A346" s="51" t="s">
        <v>1114</v>
      </c>
      <c r="B346" s="133" t="s">
        <v>202</v>
      </c>
      <c r="C346" s="127">
        <f>SUM(C333:C345)</f>
        <v>0</v>
      </c>
      <c r="D346" s="124">
        <f>SUM(D333:D345)</f>
        <v>0</v>
      </c>
      <c r="E346" s="129"/>
      <c r="F346" s="126">
        <f>SUM(F333:F345)</f>
        <v>0</v>
      </c>
      <c r="G346" s="126">
        <f>SUM(G333:G345)</f>
        <v>0</v>
      </c>
    </row>
    <row r="347" spans="1:7" x14ac:dyDescent="0.25">
      <c r="A347" s="51" t="s">
        <v>1115</v>
      </c>
      <c r="B347" s="133"/>
      <c r="C347" s="127"/>
      <c r="D347" s="124"/>
      <c r="E347" s="129"/>
      <c r="F347" s="126"/>
      <c r="G347" s="126"/>
    </row>
    <row r="348" spans="1:7" x14ac:dyDescent="0.25">
      <c r="A348" s="51" t="s">
        <v>1116</v>
      </c>
      <c r="B348" s="133"/>
      <c r="C348" s="127"/>
      <c r="D348" s="124"/>
      <c r="E348" s="129"/>
      <c r="F348" s="126"/>
      <c r="G348" s="126"/>
    </row>
    <row r="349" spans="1:7" x14ac:dyDescent="0.25">
      <c r="A349" s="51" t="s">
        <v>1117</v>
      </c>
      <c r="B349" s="156"/>
      <c r="C349" s="156"/>
      <c r="D349" s="156"/>
      <c r="E349" s="156"/>
      <c r="F349" s="156"/>
      <c r="G349" s="156"/>
    </row>
    <row r="350" spans="1:7" x14ac:dyDescent="0.25">
      <c r="A350" s="51" t="s">
        <v>1118</v>
      </c>
      <c r="B350" s="156"/>
      <c r="C350" s="156"/>
      <c r="D350" s="156"/>
      <c r="E350" s="156"/>
      <c r="F350" s="156"/>
      <c r="G350" s="156"/>
    </row>
    <row r="351" spans="1:7" x14ac:dyDescent="0.25">
      <c r="A351" s="51" t="s">
        <v>1119</v>
      </c>
      <c r="B351" s="133"/>
      <c r="C351" s="127"/>
      <c r="D351" s="124"/>
      <c r="E351" s="129"/>
      <c r="F351" s="126"/>
      <c r="G351" s="126"/>
    </row>
    <row r="352" spans="1:7" x14ac:dyDescent="0.25">
      <c r="A352" s="51" t="s">
        <v>1120</v>
      </c>
      <c r="B352" s="133"/>
      <c r="C352" s="127"/>
      <c r="D352" s="124"/>
      <c r="E352" s="129"/>
      <c r="F352" s="126"/>
      <c r="G352" s="126"/>
    </row>
    <row r="353" spans="1:7" x14ac:dyDescent="0.25">
      <c r="A353" s="51" t="s">
        <v>1121</v>
      </c>
      <c r="B353" s="133"/>
      <c r="C353" s="127"/>
      <c r="D353" s="124"/>
      <c r="E353" s="129"/>
      <c r="F353" s="126"/>
      <c r="G353" s="126"/>
    </row>
    <row r="354" spans="1:7" x14ac:dyDescent="0.25">
      <c r="A354" s="51" t="s">
        <v>1122</v>
      </c>
      <c r="B354" s="133"/>
      <c r="C354" s="127"/>
      <c r="D354" s="124"/>
      <c r="E354" s="129"/>
      <c r="F354" s="126"/>
      <c r="G354" s="126"/>
    </row>
    <row r="355" spans="1:7" x14ac:dyDescent="0.25">
      <c r="A355" s="51" t="s">
        <v>1123</v>
      </c>
      <c r="B355" s="133"/>
      <c r="C355" s="124"/>
      <c r="D355" s="124"/>
      <c r="E355" s="129"/>
      <c r="F355" s="129"/>
      <c r="G355" s="129"/>
    </row>
    <row r="356" spans="1:7" x14ac:dyDescent="0.25">
      <c r="A356" s="51" t="s">
        <v>1124</v>
      </c>
      <c r="B356" s="133"/>
      <c r="C356" s="124"/>
      <c r="D356" s="124"/>
      <c r="E356" s="129"/>
      <c r="F356" s="129"/>
      <c r="G356" s="129"/>
    </row>
    <row r="357" spans="1:7" x14ac:dyDescent="0.25">
      <c r="A357" s="68"/>
      <c r="B357" s="311" t="s">
        <v>1125</v>
      </c>
      <c r="C357" s="311" t="s">
        <v>161</v>
      </c>
      <c r="D357" s="311" t="s">
        <v>1022</v>
      </c>
      <c r="E357" s="311"/>
      <c r="F357" s="311" t="s">
        <v>679</v>
      </c>
      <c r="G357" s="311" t="s">
        <v>1023</v>
      </c>
    </row>
    <row r="358" spans="1:7" x14ac:dyDescent="0.25">
      <c r="A358" s="51" t="s">
        <v>1126</v>
      </c>
      <c r="B358" s="133" t="s">
        <v>1127</v>
      </c>
      <c r="C358" s="352">
        <v>144.390907</v>
      </c>
      <c r="D358" s="352">
        <v>172</v>
      </c>
      <c r="E358" s="354"/>
      <c r="F358" s="407">
        <f t="shared" ref="F358:F364" si="17">IF($C$365=0,"",IF(C358="[For completion]","",C358/$C$365))</f>
        <v>2.4254038114838863E-2</v>
      </c>
      <c r="G358" s="407">
        <f t="shared" ref="G358:G364" si="18">IF($D$365=0,"",IF(D358="[For completion]","",D358/$D$365))</f>
        <v>5.0917702782711662E-2</v>
      </c>
    </row>
    <row r="359" spans="1:7" x14ac:dyDescent="0.25">
      <c r="A359" s="51" t="s">
        <v>1128</v>
      </c>
      <c r="B359" s="341" t="s">
        <v>1129</v>
      </c>
      <c r="C359" s="352">
        <v>30.509895</v>
      </c>
      <c r="D359" s="352">
        <v>95</v>
      </c>
      <c r="E359" s="354"/>
      <c r="F359" s="407">
        <f t="shared" si="17"/>
        <v>5.1248944381915382E-3</v>
      </c>
      <c r="G359" s="407">
        <f t="shared" si="18"/>
        <v>2.8123149792776792E-2</v>
      </c>
    </row>
    <row r="360" spans="1:7" x14ac:dyDescent="0.25">
      <c r="A360" s="51" t="s">
        <v>1130</v>
      </c>
      <c r="B360" s="133" t="s">
        <v>1131</v>
      </c>
      <c r="C360" s="352" t="s">
        <v>179</v>
      </c>
      <c r="D360" s="352" t="s">
        <v>179</v>
      </c>
      <c r="E360" s="354"/>
      <c r="F360" s="407" t="str">
        <f t="shared" si="17"/>
        <v/>
      </c>
      <c r="G360" s="407" t="str">
        <f t="shared" si="18"/>
        <v/>
      </c>
    </row>
    <row r="361" spans="1:7" x14ac:dyDescent="0.25">
      <c r="A361" s="51" t="s">
        <v>1132</v>
      </c>
      <c r="B361" s="133" t="s">
        <v>1133</v>
      </c>
      <c r="C361" s="352" t="s">
        <v>179</v>
      </c>
      <c r="D361" s="352" t="s">
        <v>179</v>
      </c>
      <c r="E361" s="354"/>
      <c r="F361" s="407" t="str">
        <f t="shared" si="17"/>
        <v/>
      </c>
      <c r="G361" s="407" t="str">
        <f t="shared" si="18"/>
        <v/>
      </c>
    </row>
    <row r="362" spans="1:7" x14ac:dyDescent="0.25">
      <c r="A362" s="51" t="s">
        <v>1134</v>
      </c>
      <c r="B362" s="133" t="s">
        <v>1135</v>
      </c>
      <c r="C362" s="352">
        <v>5778.3720640000001</v>
      </c>
      <c r="D362" s="352">
        <v>3111</v>
      </c>
      <c r="E362" s="354"/>
      <c r="F362" s="407">
        <f t="shared" si="17"/>
        <v>0.97062106744696963</v>
      </c>
      <c r="G362" s="407">
        <f t="shared" si="18"/>
        <v>0.92095914742451157</v>
      </c>
    </row>
    <row r="363" spans="1:7" x14ac:dyDescent="0.25">
      <c r="A363" s="51" t="s">
        <v>1136</v>
      </c>
      <c r="B363" s="133" t="s">
        <v>1137</v>
      </c>
      <c r="C363" s="352" t="s">
        <v>179</v>
      </c>
      <c r="D363" s="352" t="s">
        <v>179</v>
      </c>
      <c r="E363" s="354"/>
      <c r="F363" s="407" t="str">
        <f t="shared" si="17"/>
        <v/>
      </c>
      <c r="G363" s="407" t="str">
        <f t="shared" si="18"/>
        <v/>
      </c>
    </row>
    <row r="364" spans="1:7" x14ac:dyDescent="0.25">
      <c r="A364" s="51" t="s">
        <v>1138</v>
      </c>
      <c r="B364" s="133" t="s">
        <v>557</v>
      </c>
      <c r="C364" s="352" t="s">
        <v>179</v>
      </c>
      <c r="D364" s="352" t="s">
        <v>179</v>
      </c>
      <c r="E364" s="354"/>
      <c r="F364" s="407" t="str">
        <f t="shared" si="17"/>
        <v/>
      </c>
      <c r="G364" s="407" t="str">
        <f t="shared" si="18"/>
        <v/>
      </c>
    </row>
    <row r="365" spans="1:7" x14ac:dyDescent="0.25">
      <c r="A365" s="51" t="s">
        <v>1139</v>
      </c>
      <c r="B365" s="133" t="s">
        <v>202</v>
      </c>
      <c r="C365" s="352">
        <f>SUM(C358:C364)</f>
        <v>5953.2728660000002</v>
      </c>
      <c r="D365" s="402">
        <f>SUM(D358:D364)</f>
        <v>3378</v>
      </c>
      <c r="E365" s="354"/>
      <c r="F365" s="430">
        <f>SUM(F358:F364)</f>
        <v>1</v>
      </c>
      <c r="G365" s="430">
        <f>SUM(G358:G364)</f>
        <v>1</v>
      </c>
    </row>
    <row r="366" spans="1:7" x14ac:dyDescent="0.25">
      <c r="A366" s="51" t="s">
        <v>1140</v>
      </c>
      <c r="B366" s="133"/>
      <c r="C366" s="124"/>
      <c r="D366" s="124"/>
      <c r="E366" s="129"/>
      <c r="F366" s="129"/>
      <c r="G366" s="129"/>
    </row>
    <row r="367" spans="1:7" x14ac:dyDescent="0.25">
      <c r="A367" s="68"/>
      <c r="B367" s="311" t="s">
        <v>1141</v>
      </c>
      <c r="C367" s="311" t="s">
        <v>161</v>
      </c>
      <c r="D367" s="311" t="s">
        <v>1022</v>
      </c>
      <c r="E367" s="311"/>
      <c r="F367" s="311" t="s">
        <v>679</v>
      </c>
      <c r="G367" s="311" t="s">
        <v>1023</v>
      </c>
    </row>
    <row r="368" spans="1:7" x14ac:dyDescent="0.25">
      <c r="A368" s="51" t="s">
        <v>1142</v>
      </c>
      <c r="B368" s="133" t="s">
        <v>1143</v>
      </c>
      <c r="C368" s="127" t="s">
        <v>179</v>
      </c>
      <c r="D368" s="127" t="s">
        <v>179</v>
      </c>
      <c r="E368" s="129"/>
      <c r="F368" s="128" t="str">
        <f>IF($C$372=0,"",IF(C368="[For completion]","",C368/$C$372))</f>
        <v/>
      </c>
      <c r="G368" s="128" t="str">
        <f>IF($D$372=0,"",IF(D368="[For completion]","",D368/$D$372))</f>
        <v/>
      </c>
    </row>
    <row r="369" spans="1:7" x14ac:dyDescent="0.25">
      <c r="A369" s="51" t="s">
        <v>1144</v>
      </c>
      <c r="B369" s="341" t="s">
        <v>1145</v>
      </c>
      <c r="C369" s="127" t="s">
        <v>179</v>
      </c>
      <c r="D369" s="127" t="s">
        <v>179</v>
      </c>
      <c r="E369" s="129"/>
      <c r="F369" s="128" t="str">
        <f>IF($C$372=0,"",IF(C369="[For completion]","",C369/$C$372))</f>
        <v/>
      </c>
      <c r="G369" s="128" t="str">
        <f>IF($D$372=0,"",IF(D369="[For completion]","",D369/$D$372))</f>
        <v/>
      </c>
    </row>
    <row r="370" spans="1:7" x14ac:dyDescent="0.25">
      <c r="A370" s="51" t="s">
        <v>1146</v>
      </c>
      <c r="B370" s="133" t="s">
        <v>557</v>
      </c>
      <c r="C370" s="127" t="s">
        <v>179</v>
      </c>
      <c r="D370" s="127" t="s">
        <v>179</v>
      </c>
      <c r="E370" s="129"/>
      <c r="F370" s="128" t="str">
        <f>IF($C$372=0,"",IF(C370="[For completion]","",C370/$C$372))</f>
        <v/>
      </c>
      <c r="G370" s="128" t="str">
        <f>IF($D$372=0,"",IF(D370="[For completion]","",D370/$D$372))</f>
        <v/>
      </c>
    </row>
    <row r="371" spans="1:7" x14ac:dyDescent="0.25">
      <c r="A371" s="51" t="s">
        <v>1147</v>
      </c>
      <c r="B371" s="124" t="s">
        <v>1051</v>
      </c>
      <c r="C371" s="127" t="s">
        <v>179</v>
      </c>
      <c r="D371" s="127" t="s">
        <v>179</v>
      </c>
      <c r="E371" s="129"/>
      <c r="F371" s="128" t="str">
        <f>IF($C$372=0,"",IF(C371="[For completion]","",C371/$C$372))</f>
        <v/>
      </c>
      <c r="G371" s="128" t="str">
        <f>IF($D$372=0,"",IF(D371="[For completion]","",D371/$D$372))</f>
        <v/>
      </c>
    </row>
    <row r="372" spans="1:7" x14ac:dyDescent="0.25">
      <c r="A372" s="51" t="s">
        <v>1148</v>
      </c>
      <c r="B372" s="133" t="s">
        <v>202</v>
      </c>
      <c r="C372" s="127">
        <f>SUM(C368:C371)</f>
        <v>0</v>
      </c>
      <c r="D372" s="124">
        <f>SUM(D368:D371)</f>
        <v>0</v>
      </c>
      <c r="E372" s="129"/>
      <c r="F372" s="126">
        <f>SUM(F368:F371)</f>
        <v>0</v>
      </c>
      <c r="G372" s="126">
        <f>SUM(G368:G371)</f>
        <v>0</v>
      </c>
    </row>
    <row r="373" spans="1:7" x14ac:dyDescent="0.25">
      <c r="A373" s="51" t="s">
        <v>1149</v>
      </c>
      <c r="B373" s="133"/>
      <c r="C373" s="124"/>
      <c r="D373" s="124"/>
      <c r="E373" s="129"/>
      <c r="F373" s="129"/>
      <c r="G373" s="129"/>
    </row>
    <row r="374" spans="1:7" x14ac:dyDescent="0.25">
      <c r="A374" s="68"/>
      <c r="B374" s="311" t="s">
        <v>1150</v>
      </c>
      <c r="C374" s="311" t="s">
        <v>1151</v>
      </c>
      <c r="D374" s="311" t="s">
        <v>1152</v>
      </c>
      <c r="E374" s="311"/>
      <c r="F374" s="311" t="s">
        <v>1153</v>
      </c>
      <c r="G374" s="311"/>
    </row>
    <row r="375" spans="1:7" x14ac:dyDescent="0.25">
      <c r="A375" s="51" t="s">
        <v>1154</v>
      </c>
      <c r="B375" s="133" t="s">
        <v>1127</v>
      </c>
      <c r="C375" s="127" t="s">
        <v>179</v>
      </c>
      <c r="D375" s="127" t="s">
        <v>179</v>
      </c>
      <c r="E375" s="287"/>
      <c r="F375" s="127" t="s">
        <v>179</v>
      </c>
      <c r="G375" s="128" t="str">
        <f t="shared" ref="G375:G393" si="19">IF($D$393=0,"",IF(D375="[For completion]","",D375/$D$393))</f>
        <v/>
      </c>
    </row>
    <row r="376" spans="1:7" x14ac:dyDescent="0.25">
      <c r="A376" s="51" t="s">
        <v>1155</v>
      </c>
      <c r="B376" s="133" t="s">
        <v>1129</v>
      </c>
      <c r="C376" s="127" t="s">
        <v>179</v>
      </c>
      <c r="D376" s="127" t="s">
        <v>179</v>
      </c>
      <c r="E376" s="287"/>
      <c r="F376" s="127" t="s">
        <v>179</v>
      </c>
      <c r="G376" s="128" t="str">
        <f t="shared" si="19"/>
        <v/>
      </c>
    </row>
    <row r="377" spans="1:7" x14ac:dyDescent="0.25">
      <c r="A377" s="51" t="s">
        <v>1156</v>
      </c>
      <c r="B377" s="133" t="s">
        <v>1131</v>
      </c>
      <c r="C377" s="127" t="s">
        <v>179</v>
      </c>
      <c r="D377" s="127" t="s">
        <v>179</v>
      </c>
      <c r="E377" s="287"/>
      <c r="F377" s="127" t="s">
        <v>179</v>
      </c>
      <c r="G377" s="128" t="str">
        <f t="shared" si="19"/>
        <v/>
      </c>
    </row>
    <row r="378" spans="1:7" x14ac:dyDescent="0.25">
      <c r="A378" s="51" t="s">
        <v>1157</v>
      </c>
      <c r="B378" s="133" t="s">
        <v>1133</v>
      </c>
      <c r="C378" s="127" t="s">
        <v>179</v>
      </c>
      <c r="D378" s="127" t="s">
        <v>179</v>
      </c>
      <c r="E378" s="287"/>
      <c r="F378" s="127" t="s">
        <v>179</v>
      </c>
      <c r="G378" s="128" t="str">
        <f t="shared" si="19"/>
        <v/>
      </c>
    </row>
    <row r="379" spans="1:7" x14ac:dyDescent="0.25">
      <c r="A379" s="51" t="s">
        <v>1158</v>
      </c>
      <c r="B379" s="133" t="s">
        <v>1135</v>
      </c>
      <c r="C379" s="127" t="s">
        <v>179</v>
      </c>
      <c r="D379" s="127" t="s">
        <v>179</v>
      </c>
      <c r="E379" s="287"/>
      <c r="F379" s="127" t="s">
        <v>179</v>
      </c>
      <c r="G379" s="128" t="str">
        <f t="shared" si="19"/>
        <v/>
      </c>
    </row>
    <row r="380" spans="1:7" x14ac:dyDescent="0.25">
      <c r="A380" s="51" t="s">
        <v>1159</v>
      </c>
      <c r="B380" s="133" t="s">
        <v>1137</v>
      </c>
      <c r="C380" s="127" t="s">
        <v>179</v>
      </c>
      <c r="D380" s="127" t="s">
        <v>179</v>
      </c>
      <c r="E380" s="287"/>
      <c r="F380" s="127" t="s">
        <v>179</v>
      </c>
      <c r="G380" s="128" t="str">
        <f t="shared" si="19"/>
        <v/>
      </c>
    </row>
    <row r="381" spans="1:7" x14ac:dyDescent="0.25">
      <c r="A381" s="51" t="s">
        <v>1160</v>
      </c>
      <c r="B381" s="133" t="s">
        <v>200</v>
      </c>
      <c r="C381" s="127" t="s">
        <v>179</v>
      </c>
      <c r="D381" s="127" t="s">
        <v>179</v>
      </c>
      <c r="E381" s="287"/>
      <c r="F381" s="127" t="s">
        <v>179</v>
      </c>
      <c r="G381" s="128" t="str">
        <f t="shared" si="19"/>
        <v/>
      </c>
    </row>
    <row r="382" spans="1:7" x14ac:dyDescent="0.25">
      <c r="A382" s="51" t="s">
        <v>1161</v>
      </c>
      <c r="B382" s="133" t="s">
        <v>1051</v>
      </c>
      <c r="C382" s="127" t="s">
        <v>179</v>
      </c>
      <c r="D382" s="127" t="s">
        <v>179</v>
      </c>
      <c r="E382" s="287"/>
      <c r="F382" s="127" t="s">
        <v>179</v>
      </c>
      <c r="G382" s="128" t="str">
        <f t="shared" si="19"/>
        <v/>
      </c>
    </row>
    <row r="383" spans="1:7" x14ac:dyDescent="0.25">
      <c r="A383" s="51" t="s">
        <v>1162</v>
      </c>
      <c r="B383" s="133" t="s">
        <v>202</v>
      </c>
      <c r="C383" s="127">
        <v>0</v>
      </c>
      <c r="D383" s="127">
        <v>0</v>
      </c>
      <c r="E383" s="287"/>
      <c r="F383" s="124"/>
      <c r="G383" s="128" t="str">
        <f t="shared" si="19"/>
        <v/>
      </c>
    </row>
    <row r="384" spans="1:7" x14ac:dyDescent="0.25">
      <c r="A384" s="51" t="s">
        <v>1163</v>
      </c>
      <c r="B384" s="133" t="s">
        <v>1164</v>
      </c>
      <c r="C384" s="124"/>
      <c r="D384" s="124"/>
      <c r="E384" s="124"/>
      <c r="F384" s="127" t="s">
        <v>179</v>
      </c>
      <c r="G384" s="128" t="str">
        <f t="shared" si="19"/>
        <v/>
      </c>
    </row>
    <row r="385" spans="1:7" x14ac:dyDescent="0.25">
      <c r="A385" s="51" t="s">
        <v>1165</v>
      </c>
      <c r="B385" s="133"/>
      <c r="C385" s="127"/>
      <c r="D385" s="124"/>
      <c r="E385" s="287"/>
      <c r="F385" s="128"/>
      <c r="G385" s="128" t="str">
        <f t="shared" si="19"/>
        <v/>
      </c>
    </row>
    <row r="386" spans="1:7" x14ac:dyDescent="0.25">
      <c r="A386" s="51" t="s">
        <v>1166</v>
      </c>
      <c r="B386" s="133"/>
      <c r="C386" s="127"/>
      <c r="D386" s="124"/>
      <c r="E386" s="287"/>
      <c r="F386" s="128"/>
      <c r="G386" s="128" t="str">
        <f t="shared" si="19"/>
        <v/>
      </c>
    </row>
    <row r="387" spans="1:7" x14ac:dyDescent="0.25">
      <c r="A387" s="51" t="s">
        <v>1167</v>
      </c>
      <c r="B387" s="133"/>
      <c r="C387" s="127"/>
      <c r="D387" s="124"/>
      <c r="E387" s="287"/>
      <c r="F387" s="128"/>
      <c r="G387" s="128" t="str">
        <f t="shared" si="19"/>
        <v/>
      </c>
    </row>
    <row r="388" spans="1:7" x14ac:dyDescent="0.25">
      <c r="A388" s="51" t="s">
        <v>1168</v>
      </c>
      <c r="B388" s="133"/>
      <c r="C388" s="127"/>
      <c r="D388" s="124"/>
      <c r="E388" s="287"/>
      <c r="F388" s="128"/>
      <c r="G388" s="128" t="str">
        <f t="shared" si="19"/>
        <v/>
      </c>
    </row>
    <row r="389" spans="1:7" x14ac:dyDescent="0.25">
      <c r="A389" s="51" t="s">
        <v>1169</v>
      </c>
      <c r="B389" s="133"/>
      <c r="C389" s="127"/>
      <c r="D389" s="124"/>
      <c r="E389" s="287"/>
      <c r="F389" s="128"/>
      <c r="G389" s="128" t="str">
        <f t="shared" si="19"/>
        <v/>
      </c>
    </row>
    <row r="390" spans="1:7" x14ac:dyDescent="0.25">
      <c r="A390" s="51" t="s">
        <v>1170</v>
      </c>
      <c r="B390" s="133"/>
      <c r="C390" s="127"/>
      <c r="D390" s="124"/>
      <c r="E390" s="287"/>
      <c r="F390" s="128"/>
      <c r="G390" s="128" t="str">
        <f t="shared" si="19"/>
        <v/>
      </c>
    </row>
    <row r="391" spans="1:7" x14ac:dyDescent="0.25">
      <c r="A391" s="51" t="s">
        <v>1171</v>
      </c>
      <c r="B391" s="133"/>
      <c r="C391" s="127"/>
      <c r="D391" s="124"/>
      <c r="E391" s="287"/>
      <c r="F391" s="128"/>
      <c r="G391" s="128" t="str">
        <f t="shared" si="19"/>
        <v/>
      </c>
    </row>
    <row r="392" spans="1:7" x14ac:dyDescent="0.25">
      <c r="A392" s="51" t="s">
        <v>1172</v>
      </c>
      <c r="B392" s="133"/>
      <c r="C392" s="127"/>
      <c r="D392" s="124"/>
      <c r="E392" s="287"/>
      <c r="F392" s="128"/>
      <c r="G392" s="128" t="str">
        <f t="shared" si="19"/>
        <v/>
      </c>
    </row>
    <row r="393" spans="1:7" x14ac:dyDescent="0.25">
      <c r="A393" s="51" t="s">
        <v>1173</v>
      </c>
      <c r="B393" s="133"/>
      <c r="C393" s="127"/>
      <c r="D393" s="124"/>
      <c r="E393" s="287"/>
      <c r="F393" s="128"/>
      <c r="G393" s="128" t="str">
        <f t="shared" si="19"/>
        <v/>
      </c>
    </row>
    <row r="394" spans="1:7" x14ac:dyDescent="0.25">
      <c r="A394" s="51" t="s">
        <v>1174</v>
      </c>
      <c r="B394" s="124"/>
      <c r="C394" s="137"/>
      <c r="D394" s="124"/>
      <c r="E394" s="287"/>
      <c r="F394" s="287"/>
      <c r="G394" s="287"/>
    </row>
    <row r="395" spans="1:7" x14ac:dyDescent="0.25">
      <c r="A395" s="51" t="s">
        <v>1175</v>
      </c>
      <c r="B395" s="124"/>
      <c r="C395" s="137"/>
      <c r="D395" s="124"/>
      <c r="E395" s="287"/>
      <c r="F395" s="287"/>
      <c r="G395" s="287"/>
    </row>
    <row r="396" spans="1:7" x14ac:dyDescent="0.25">
      <c r="A396" s="51" t="s">
        <v>1176</v>
      </c>
      <c r="B396" s="124"/>
      <c r="C396" s="137"/>
      <c r="D396" s="124"/>
      <c r="E396" s="287"/>
      <c r="F396" s="287"/>
      <c r="G396" s="287"/>
    </row>
    <row r="397" spans="1:7" x14ac:dyDescent="0.25">
      <c r="A397" s="51" t="s">
        <v>1177</v>
      </c>
      <c r="B397" s="124"/>
      <c r="C397" s="137"/>
      <c r="D397" s="124"/>
      <c r="E397" s="287"/>
      <c r="F397" s="287"/>
      <c r="G397" s="287"/>
    </row>
    <row r="398" spans="1:7" x14ac:dyDescent="0.25">
      <c r="A398" s="51" t="s">
        <v>1178</v>
      </c>
      <c r="B398" s="124"/>
      <c r="C398" s="137"/>
      <c r="D398" s="124"/>
      <c r="E398" s="287"/>
      <c r="F398" s="287"/>
      <c r="G398" s="287"/>
    </row>
    <row r="399" spans="1:7" x14ac:dyDescent="0.25">
      <c r="A399" s="51" t="s">
        <v>1179</v>
      </c>
      <c r="B399" s="124"/>
      <c r="C399" s="137"/>
      <c r="D399" s="124"/>
      <c r="E399" s="287"/>
      <c r="F399" s="287"/>
      <c r="G399" s="287"/>
    </row>
    <row r="400" spans="1:7" x14ac:dyDescent="0.25">
      <c r="A400" s="51" t="s">
        <v>1180</v>
      </c>
      <c r="B400" s="124"/>
      <c r="C400" s="137"/>
      <c r="D400" s="124"/>
      <c r="E400" s="287"/>
      <c r="F400" s="287"/>
      <c r="G400" s="287"/>
    </row>
    <row r="401" spans="1:7" x14ac:dyDescent="0.25">
      <c r="A401" s="51" t="s">
        <v>1181</v>
      </c>
      <c r="B401" s="124"/>
      <c r="C401" s="137"/>
      <c r="D401" s="124"/>
      <c r="E401" s="287"/>
      <c r="F401" s="287"/>
      <c r="G401" s="287"/>
    </row>
    <row r="402" spans="1:7" x14ac:dyDescent="0.25">
      <c r="A402" s="51" t="s">
        <v>1182</v>
      </c>
      <c r="B402" s="124"/>
      <c r="C402" s="137"/>
      <c r="D402" s="124"/>
      <c r="E402" s="287"/>
      <c r="F402" s="287"/>
      <c r="G402" s="287"/>
    </row>
    <row r="403" spans="1:7" x14ac:dyDescent="0.25">
      <c r="A403" s="51" t="s">
        <v>1183</v>
      </c>
      <c r="B403" s="124"/>
      <c r="C403" s="137"/>
      <c r="D403" s="124"/>
      <c r="E403" s="287"/>
      <c r="F403" s="287"/>
      <c r="G403" s="287"/>
    </row>
    <row r="404" spans="1:7" x14ac:dyDescent="0.25">
      <c r="A404" s="51" t="s">
        <v>1184</v>
      </c>
      <c r="B404" s="124"/>
      <c r="C404" s="137"/>
      <c r="D404" s="124"/>
      <c r="E404" s="287"/>
      <c r="F404" s="287"/>
      <c r="G404" s="287"/>
    </row>
    <row r="405" spans="1:7" x14ac:dyDescent="0.25">
      <c r="A405" s="51" t="s">
        <v>1185</v>
      </c>
      <c r="B405" s="124"/>
      <c r="C405" s="137"/>
      <c r="D405" s="124"/>
      <c r="E405" s="287"/>
      <c r="F405" s="287"/>
      <c r="G405" s="287"/>
    </row>
    <row r="406" spans="1:7" x14ac:dyDescent="0.25">
      <c r="A406" s="51" t="s">
        <v>1186</v>
      </c>
      <c r="B406" s="124"/>
      <c r="C406" s="137"/>
      <c r="D406" s="124"/>
      <c r="E406" s="287"/>
      <c r="F406" s="287"/>
      <c r="G406" s="287"/>
    </row>
    <row r="407" spans="1:7" x14ac:dyDescent="0.25">
      <c r="A407" s="51" t="s">
        <v>1187</v>
      </c>
      <c r="B407" s="124"/>
      <c r="C407" s="137"/>
      <c r="D407" s="124"/>
      <c r="E407" s="287"/>
      <c r="F407" s="287"/>
      <c r="G407" s="287"/>
    </row>
    <row r="408" spans="1:7" x14ac:dyDescent="0.25">
      <c r="A408" s="51" t="s">
        <v>1188</v>
      </c>
      <c r="B408" s="124"/>
      <c r="C408" s="137"/>
      <c r="D408" s="124"/>
      <c r="E408" s="287"/>
      <c r="F408" s="287"/>
      <c r="G408" s="287"/>
    </row>
    <row r="409" spans="1:7" x14ac:dyDescent="0.25">
      <c r="A409" s="51" t="s">
        <v>1189</v>
      </c>
      <c r="B409" s="124"/>
      <c r="C409" s="137"/>
      <c r="D409" s="124"/>
      <c r="E409" s="287"/>
      <c r="F409" s="287"/>
      <c r="G409" s="287"/>
    </row>
    <row r="410" spans="1:7" x14ac:dyDescent="0.25">
      <c r="A410" s="51" t="s">
        <v>1190</v>
      </c>
      <c r="B410" s="124"/>
      <c r="C410" s="137"/>
      <c r="D410" s="124"/>
      <c r="E410" s="287"/>
      <c r="F410" s="287"/>
      <c r="G410" s="287"/>
    </row>
    <row r="411" spans="1:7" x14ac:dyDescent="0.25">
      <c r="A411" s="51" t="s">
        <v>1191</v>
      </c>
      <c r="B411" s="124"/>
      <c r="C411" s="137"/>
      <c r="D411" s="124"/>
      <c r="E411" s="287"/>
      <c r="F411" s="287"/>
      <c r="G411" s="287"/>
    </row>
    <row r="412" spans="1:7" x14ac:dyDescent="0.25">
      <c r="A412" s="51" t="s">
        <v>1192</v>
      </c>
      <c r="B412" s="124"/>
      <c r="C412" s="137"/>
      <c r="D412" s="124"/>
      <c r="E412" s="287"/>
      <c r="F412" s="287"/>
      <c r="G412" s="287"/>
    </row>
    <row r="413" spans="1:7" x14ac:dyDescent="0.25">
      <c r="A413" s="51" t="s">
        <v>1193</v>
      </c>
      <c r="B413" s="124"/>
      <c r="C413" s="137"/>
      <c r="D413" s="124"/>
      <c r="E413" s="287"/>
      <c r="F413" s="287"/>
      <c r="G413" s="287"/>
    </row>
    <row r="414" spans="1:7" x14ac:dyDescent="0.25">
      <c r="A414" s="51" t="s">
        <v>1194</v>
      </c>
      <c r="B414" s="124"/>
      <c r="C414" s="137"/>
      <c r="D414" s="124"/>
      <c r="E414" s="287"/>
      <c r="F414" s="287"/>
      <c r="G414" s="287"/>
    </row>
    <row r="415" spans="1:7" x14ac:dyDescent="0.25">
      <c r="A415" s="51" t="s">
        <v>1195</v>
      </c>
      <c r="B415" s="124"/>
      <c r="C415" s="137"/>
      <c r="D415" s="124"/>
      <c r="E415" s="287"/>
      <c r="F415" s="287"/>
      <c r="G415" s="287"/>
    </row>
    <row r="416" spans="1:7" x14ac:dyDescent="0.25">
      <c r="A416" s="51" t="s">
        <v>1196</v>
      </c>
      <c r="B416" s="124"/>
      <c r="C416" s="137"/>
      <c r="D416" s="124"/>
      <c r="E416" s="287"/>
      <c r="F416" s="287"/>
      <c r="G416" s="287"/>
    </row>
    <row r="417" spans="1:7" x14ac:dyDescent="0.25">
      <c r="A417" s="51" t="s">
        <v>1197</v>
      </c>
      <c r="B417" s="124"/>
      <c r="C417" s="137"/>
      <c r="D417" s="124"/>
      <c r="E417" s="287"/>
      <c r="F417" s="287"/>
      <c r="G417" s="287"/>
    </row>
    <row r="418" spans="1:7" x14ac:dyDescent="0.25">
      <c r="A418" s="51" t="s">
        <v>1198</v>
      </c>
      <c r="B418" s="124"/>
      <c r="C418" s="137"/>
      <c r="D418" s="124"/>
      <c r="E418" s="287"/>
      <c r="F418" s="287"/>
      <c r="G418" s="287"/>
    </row>
    <row r="419" spans="1:7" x14ac:dyDescent="0.25">
      <c r="A419" s="51" t="s">
        <v>1199</v>
      </c>
      <c r="B419" s="124"/>
      <c r="C419" s="137"/>
      <c r="D419" s="124"/>
      <c r="E419" s="287"/>
      <c r="F419" s="287"/>
      <c r="G419" s="287"/>
    </row>
    <row r="420" spans="1:7" x14ac:dyDescent="0.25">
      <c r="A420" s="51" t="s">
        <v>1200</v>
      </c>
      <c r="B420" s="124"/>
      <c r="C420" s="137"/>
      <c r="D420" s="124"/>
      <c r="E420" s="287"/>
      <c r="F420" s="287"/>
      <c r="G420" s="287"/>
    </row>
    <row r="421" spans="1:7" x14ac:dyDescent="0.25">
      <c r="A421" s="51" t="s">
        <v>1201</v>
      </c>
      <c r="B421" s="124"/>
      <c r="C421" s="137"/>
      <c r="D421" s="124"/>
      <c r="E421" s="287"/>
      <c r="F421" s="287"/>
      <c r="G421" s="287"/>
    </row>
    <row r="422" spans="1:7" x14ac:dyDescent="0.25">
      <c r="A422" s="51" t="s">
        <v>1202</v>
      </c>
      <c r="B422" s="124"/>
      <c r="C422" s="137"/>
      <c r="D422" s="124"/>
      <c r="E422" s="287"/>
      <c r="F422" s="287"/>
      <c r="G422" s="287"/>
    </row>
    <row r="423" spans="1:7" ht="18.75" customHeight="1" x14ac:dyDescent="0.25">
      <c r="A423" s="99"/>
      <c r="B423" s="337" t="s">
        <v>1203</v>
      </c>
      <c r="C423" s="338"/>
      <c r="D423" s="338"/>
      <c r="E423" s="338"/>
      <c r="F423" s="339"/>
      <c r="G423" s="339"/>
    </row>
    <row r="424" spans="1:7" ht="15" customHeight="1" x14ac:dyDescent="0.25">
      <c r="A424" s="67"/>
      <c r="B424" s="312" t="s">
        <v>1204</v>
      </c>
      <c r="C424" s="312" t="s">
        <v>891</v>
      </c>
      <c r="D424" s="312" t="s">
        <v>892</v>
      </c>
      <c r="E424" s="312"/>
      <c r="F424" s="312" t="s">
        <v>680</v>
      </c>
      <c r="G424" s="312" t="s">
        <v>894</v>
      </c>
    </row>
    <row r="425" spans="1:7" x14ac:dyDescent="0.25">
      <c r="A425" s="51" t="s">
        <v>1205</v>
      </c>
      <c r="B425" s="124" t="s">
        <v>896</v>
      </c>
      <c r="C425" s="352">
        <f>(C13/D28)*1000</f>
        <v>15194.175373333333</v>
      </c>
      <c r="D425" s="432">
        <f>D28</f>
        <v>750</v>
      </c>
      <c r="E425" s="411"/>
      <c r="F425" s="413"/>
      <c r="G425" s="323"/>
    </row>
    <row r="426" spans="1:7" x14ac:dyDescent="0.25">
      <c r="A426" s="63"/>
      <c r="B426" s="156"/>
      <c r="C426" s="405"/>
      <c r="D426" s="411"/>
      <c r="E426" s="411"/>
      <c r="F426" s="413"/>
      <c r="G426" s="323"/>
    </row>
    <row r="427" spans="1:7" x14ac:dyDescent="0.25">
      <c r="B427" s="133" t="s">
        <v>897</v>
      </c>
      <c r="C427" s="405"/>
      <c r="D427" s="411"/>
      <c r="E427" s="411"/>
      <c r="F427" s="413"/>
      <c r="G427" s="323"/>
    </row>
    <row r="428" spans="1:7" x14ac:dyDescent="0.25">
      <c r="A428" s="51" t="s">
        <v>1206</v>
      </c>
      <c r="B428" s="133" t="s">
        <v>899</v>
      </c>
      <c r="C428" s="352">
        <v>3.6464099999999999</v>
      </c>
      <c r="D428" s="353" t="s">
        <v>179</v>
      </c>
      <c r="E428" s="411"/>
      <c r="F428" s="407">
        <f t="shared" ref="F428:F451" si="20">IF($C$452=0,"",IF(C428="[for completion]","",C428/$C$452))</f>
        <v>3.1998314357572073E-4</v>
      </c>
      <c r="G428" s="128" t="str">
        <f t="shared" ref="G428:G451" si="21">IF($D$452=0,"",IF(D428="[for completion]","",D428/$D$452))</f>
        <v/>
      </c>
    </row>
    <row r="429" spans="1:7" x14ac:dyDescent="0.25">
      <c r="A429" s="51" t="s">
        <v>1207</v>
      </c>
      <c r="B429" s="133" t="s">
        <v>901</v>
      </c>
      <c r="C429" s="352">
        <v>38.333544000000003</v>
      </c>
      <c r="D429" s="353" t="s">
        <v>179</v>
      </c>
      <c r="E429" s="411"/>
      <c r="F429" s="407">
        <f t="shared" si="20"/>
        <v>3.3638806150482832E-3</v>
      </c>
      <c r="G429" s="128" t="str">
        <f t="shared" si="21"/>
        <v/>
      </c>
    </row>
    <row r="430" spans="1:7" x14ac:dyDescent="0.25">
      <c r="A430" s="51" t="s">
        <v>1208</v>
      </c>
      <c r="B430" s="133" t="s">
        <v>903</v>
      </c>
      <c r="C430" s="352">
        <v>1590.5789110000001</v>
      </c>
      <c r="D430" s="353" t="s">
        <v>179</v>
      </c>
      <c r="E430" s="411"/>
      <c r="F430" s="407">
        <f t="shared" si="20"/>
        <v>0.13957795202597256</v>
      </c>
      <c r="G430" s="128" t="str">
        <f t="shared" si="21"/>
        <v/>
      </c>
    </row>
    <row r="431" spans="1:7" x14ac:dyDescent="0.25">
      <c r="A431" s="51" t="s">
        <v>1209</v>
      </c>
      <c r="B431" s="133" t="s">
        <v>905</v>
      </c>
      <c r="C431" s="352">
        <v>9763.0726649999997</v>
      </c>
      <c r="D431" s="353" t="s">
        <v>179</v>
      </c>
      <c r="E431" s="411"/>
      <c r="F431" s="407">
        <f t="shared" si="20"/>
        <v>0.85673818421540349</v>
      </c>
      <c r="G431" s="128" t="str">
        <f t="shared" si="21"/>
        <v/>
      </c>
    </row>
    <row r="432" spans="1:7" x14ac:dyDescent="0.25">
      <c r="A432" s="51" t="s">
        <v>1210</v>
      </c>
      <c r="B432" s="133" t="s">
        <v>809</v>
      </c>
      <c r="C432" s="352" t="s">
        <v>179</v>
      </c>
      <c r="D432" s="353" t="s">
        <v>179</v>
      </c>
      <c r="E432" s="411"/>
      <c r="F432" s="407" t="str">
        <f t="shared" si="20"/>
        <v/>
      </c>
      <c r="G432" s="128" t="str">
        <f t="shared" si="21"/>
        <v/>
      </c>
    </row>
    <row r="433" spans="1:7" x14ac:dyDescent="0.25">
      <c r="A433" s="51" t="s">
        <v>1211</v>
      </c>
      <c r="B433" s="133" t="s">
        <v>809</v>
      </c>
      <c r="C433" s="127" t="s">
        <v>179</v>
      </c>
      <c r="D433" s="138" t="s">
        <v>179</v>
      </c>
      <c r="E433" s="161"/>
      <c r="F433" s="128" t="str">
        <f t="shared" si="20"/>
        <v/>
      </c>
      <c r="G433" s="128" t="str">
        <f t="shared" si="21"/>
        <v/>
      </c>
    </row>
    <row r="434" spans="1:7" x14ac:dyDescent="0.25">
      <c r="A434" s="51" t="s">
        <v>1212</v>
      </c>
      <c r="B434" s="133" t="s">
        <v>809</v>
      </c>
      <c r="C434" s="127" t="s">
        <v>179</v>
      </c>
      <c r="D434" s="138" t="s">
        <v>179</v>
      </c>
      <c r="E434" s="161"/>
      <c r="F434" s="128" t="str">
        <f t="shared" si="20"/>
        <v/>
      </c>
      <c r="G434" s="128" t="str">
        <f t="shared" si="21"/>
        <v/>
      </c>
    </row>
    <row r="435" spans="1:7" x14ac:dyDescent="0.25">
      <c r="A435" s="51" t="s">
        <v>1213</v>
      </c>
      <c r="B435" s="133" t="s">
        <v>809</v>
      </c>
      <c r="C435" s="127" t="s">
        <v>179</v>
      </c>
      <c r="D435" s="138" t="s">
        <v>179</v>
      </c>
      <c r="E435" s="161"/>
      <c r="F435" s="128" t="str">
        <f t="shared" si="20"/>
        <v/>
      </c>
      <c r="G435" s="128" t="str">
        <f t="shared" si="21"/>
        <v/>
      </c>
    </row>
    <row r="436" spans="1:7" x14ac:dyDescent="0.25">
      <c r="A436" s="51" t="s">
        <v>1214</v>
      </c>
      <c r="B436" s="133" t="s">
        <v>809</v>
      </c>
      <c r="C436" s="127" t="s">
        <v>179</v>
      </c>
      <c r="D436" s="138" t="s">
        <v>179</v>
      </c>
      <c r="E436" s="161"/>
      <c r="F436" s="128" t="str">
        <f t="shared" si="20"/>
        <v/>
      </c>
      <c r="G436" s="128" t="str">
        <f t="shared" si="21"/>
        <v/>
      </c>
    </row>
    <row r="437" spans="1:7" x14ac:dyDescent="0.25">
      <c r="A437" s="51" t="s">
        <v>1215</v>
      </c>
      <c r="B437" s="133" t="s">
        <v>809</v>
      </c>
      <c r="C437" s="127" t="s">
        <v>179</v>
      </c>
      <c r="D437" s="138" t="s">
        <v>179</v>
      </c>
      <c r="E437" s="133"/>
      <c r="F437" s="128" t="str">
        <f t="shared" si="20"/>
        <v/>
      </c>
      <c r="G437" s="128" t="str">
        <f t="shared" si="21"/>
        <v/>
      </c>
    </row>
    <row r="438" spans="1:7" x14ac:dyDescent="0.25">
      <c r="A438" s="51" t="s">
        <v>1216</v>
      </c>
      <c r="B438" s="133" t="s">
        <v>809</v>
      </c>
      <c r="C438" s="127" t="s">
        <v>179</v>
      </c>
      <c r="D438" s="138" t="s">
        <v>179</v>
      </c>
      <c r="E438" s="133"/>
      <c r="F438" s="128" t="str">
        <f t="shared" si="20"/>
        <v/>
      </c>
      <c r="G438" s="128" t="str">
        <f t="shared" si="21"/>
        <v/>
      </c>
    </row>
    <row r="439" spans="1:7" x14ac:dyDescent="0.25">
      <c r="A439" s="51" t="s">
        <v>1217</v>
      </c>
      <c r="B439" s="133" t="s">
        <v>809</v>
      </c>
      <c r="C439" s="127" t="s">
        <v>179</v>
      </c>
      <c r="D439" s="138" t="s">
        <v>179</v>
      </c>
      <c r="E439" s="133"/>
      <c r="F439" s="128" t="str">
        <f t="shared" si="20"/>
        <v/>
      </c>
      <c r="G439" s="128" t="str">
        <f t="shared" si="21"/>
        <v/>
      </c>
    </row>
    <row r="440" spans="1:7" x14ac:dyDescent="0.25">
      <c r="A440" s="51" t="s">
        <v>1218</v>
      </c>
      <c r="B440" s="133" t="s">
        <v>809</v>
      </c>
      <c r="C440" s="127" t="s">
        <v>179</v>
      </c>
      <c r="D440" s="138" t="s">
        <v>179</v>
      </c>
      <c r="E440" s="133"/>
      <c r="F440" s="128" t="str">
        <f t="shared" si="20"/>
        <v/>
      </c>
      <c r="G440" s="128" t="str">
        <f t="shared" si="21"/>
        <v/>
      </c>
    </row>
    <row r="441" spans="1:7" x14ac:dyDescent="0.25">
      <c r="A441" s="51" t="s">
        <v>1219</v>
      </c>
      <c r="B441" s="133" t="s">
        <v>809</v>
      </c>
      <c r="C441" s="127" t="s">
        <v>179</v>
      </c>
      <c r="D441" s="138" t="s">
        <v>179</v>
      </c>
      <c r="E441" s="133"/>
      <c r="F441" s="128" t="str">
        <f t="shared" si="20"/>
        <v/>
      </c>
      <c r="G441" s="128" t="str">
        <f t="shared" si="21"/>
        <v/>
      </c>
    </row>
    <row r="442" spans="1:7" x14ac:dyDescent="0.25">
      <c r="A442" s="51" t="s">
        <v>1220</v>
      </c>
      <c r="B442" s="133" t="s">
        <v>809</v>
      </c>
      <c r="C442" s="127" t="s">
        <v>179</v>
      </c>
      <c r="D442" s="138" t="s">
        <v>179</v>
      </c>
      <c r="E442" s="133"/>
      <c r="F442" s="128" t="str">
        <f t="shared" si="20"/>
        <v/>
      </c>
      <c r="G442" s="128" t="str">
        <f t="shared" si="21"/>
        <v/>
      </c>
    </row>
    <row r="443" spans="1:7" x14ac:dyDescent="0.25">
      <c r="A443" s="51" t="s">
        <v>1221</v>
      </c>
      <c r="B443" s="133" t="s">
        <v>809</v>
      </c>
      <c r="C443" s="127" t="s">
        <v>179</v>
      </c>
      <c r="D443" s="138" t="s">
        <v>179</v>
      </c>
      <c r="E443" s="156"/>
      <c r="F443" s="128" t="str">
        <f t="shared" si="20"/>
        <v/>
      </c>
      <c r="G443" s="128" t="str">
        <f t="shared" si="21"/>
        <v/>
      </c>
    </row>
    <row r="444" spans="1:7" x14ac:dyDescent="0.25">
      <c r="A444" s="51" t="s">
        <v>1222</v>
      </c>
      <c r="B444" s="133" t="s">
        <v>809</v>
      </c>
      <c r="C444" s="127" t="s">
        <v>179</v>
      </c>
      <c r="D444" s="138" t="s">
        <v>179</v>
      </c>
      <c r="E444" s="316"/>
      <c r="F444" s="128" t="str">
        <f t="shared" si="20"/>
        <v/>
      </c>
      <c r="G444" s="128" t="str">
        <f t="shared" si="21"/>
        <v/>
      </c>
    </row>
    <row r="445" spans="1:7" x14ac:dyDescent="0.25">
      <c r="A445" s="51" t="s">
        <v>1223</v>
      </c>
      <c r="B445" s="133" t="s">
        <v>809</v>
      </c>
      <c r="C445" s="127" t="s">
        <v>179</v>
      </c>
      <c r="D445" s="138" t="s">
        <v>179</v>
      </c>
      <c r="E445" s="316"/>
      <c r="F445" s="128" t="str">
        <f t="shared" si="20"/>
        <v/>
      </c>
      <c r="G445" s="128" t="str">
        <f t="shared" si="21"/>
        <v/>
      </c>
    </row>
    <row r="446" spans="1:7" x14ac:dyDescent="0.25">
      <c r="A446" s="51" t="s">
        <v>1224</v>
      </c>
      <c r="B446" s="133" t="s">
        <v>809</v>
      </c>
      <c r="C446" s="127" t="s">
        <v>179</v>
      </c>
      <c r="D446" s="138" t="s">
        <v>179</v>
      </c>
      <c r="E446" s="316"/>
      <c r="F446" s="128" t="str">
        <f t="shared" si="20"/>
        <v/>
      </c>
      <c r="G446" s="128" t="str">
        <f t="shared" si="21"/>
        <v/>
      </c>
    </row>
    <row r="447" spans="1:7" x14ac:dyDescent="0.25">
      <c r="A447" s="51" t="s">
        <v>1225</v>
      </c>
      <c r="B447" s="133" t="s">
        <v>809</v>
      </c>
      <c r="C447" s="127" t="s">
        <v>179</v>
      </c>
      <c r="D447" s="138" t="s">
        <v>179</v>
      </c>
      <c r="E447" s="316"/>
      <c r="F447" s="128" t="str">
        <f t="shared" si="20"/>
        <v/>
      </c>
      <c r="G447" s="128" t="str">
        <f t="shared" si="21"/>
        <v/>
      </c>
    </row>
    <row r="448" spans="1:7" x14ac:dyDescent="0.25">
      <c r="A448" s="51" t="s">
        <v>1226</v>
      </c>
      <c r="B448" s="133" t="s">
        <v>809</v>
      </c>
      <c r="C448" s="127" t="s">
        <v>179</v>
      </c>
      <c r="D448" s="138" t="s">
        <v>179</v>
      </c>
      <c r="E448" s="316"/>
      <c r="F448" s="128" t="str">
        <f t="shared" si="20"/>
        <v/>
      </c>
      <c r="G448" s="128" t="str">
        <f t="shared" si="21"/>
        <v/>
      </c>
    </row>
    <row r="449" spans="1:7" x14ac:dyDescent="0.25">
      <c r="A449" s="51" t="s">
        <v>1227</v>
      </c>
      <c r="B449" s="133" t="s">
        <v>809</v>
      </c>
      <c r="C449" s="127" t="s">
        <v>179</v>
      </c>
      <c r="D449" s="138" t="s">
        <v>179</v>
      </c>
      <c r="E449" s="316"/>
      <c r="F449" s="128" t="str">
        <f t="shared" si="20"/>
        <v/>
      </c>
      <c r="G449" s="128" t="str">
        <f t="shared" si="21"/>
        <v/>
      </c>
    </row>
    <row r="450" spans="1:7" x14ac:dyDescent="0.25">
      <c r="A450" s="51" t="s">
        <v>1228</v>
      </c>
      <c r="B450" s="133" t="s">
        <v>809</v>
      </c>
      <c r="C450" s="127" t="s">
        <v>179</v>
      </c>
      <c r="D450" s="138" t="s">
        <v>179</v>
      </c>
      <c r="E450" s="316"/>
      <c r="F450" s="128" t="str">
        <f t="shared" si="20"/>
        <v/>
      </c>
      <c r="G450" s="128" t="str">
        <f t="shared" si="21"/>
        <v/>
      </c>
    </row>
    <row r="451" spans="1:7" x14ac:dyDescent="0.25">
      <c r="A451" s="51" t="s">
        <v>1229</v>
      </c>
      <c r="B451" s="133" t="s">
        <v>809</v>
      </c>
      <c r="C451" s="127" t="s">
        <v>179</v>
      </c>
      <c r="D451" s="138" t="s">
        <v>179</v>
      </c>
      <c r="E451" s="316"/>
      <c r="F451" s="128" t="str">
        <f t="shared" si="20"/>
        <v/>
      </c>
      <c r="G451" s="128" t="str">
        <f t="shared" si="21"/>
        <v/>
      </c>
    </row>
    <row r="452" spans="1:7" x14ac:dyDescent="0.25">
      <c r="A452" s="51" t="s">
        <v>1230</v>
      </c>
      <c r="B452" s="133" t="s">
        <v>202</v>
      </c>
      <c r="C452" s="408">
        <f>SUM(C428:C451)</f>
        <v>11395.631529999999</v>
      </c>
      <c r="D452" s="406">
        <f>SUM(D428:D451)</f>
        <v>0</v>
      </c>
      <c r="E452" s="429"/>
      <c r="F452" s="409">
        <f>SUM(F428:F451)</f>
        <v>1</v>
      </c>
      <c r="G452" s="318">
        <f>SUM(G428:G451)</f>
        <v>0</v>
      </c>
    </row>
    <row r="453" spans="1:7" ht="15" customHeight="1" x14ac:dyDescent="0.25">
      <c r="A453" s="67"/>
      <c r="B453" s="312" t="s">
        <v>1231</v>
      </c>
      <c r="C453" s="312" t="s">
        <v>891</v>
      </c>
      <c r="D453" s="312" t="s">
        <v>892</v>
      </c>
      <c r="E453" s="312"/>
      <c r="F453" s="312" t="s">
        <v>680</v>
      </c>
      <c r="G453" s="312" t="s">
        <v>894</v>
      </c>
    </row>
    <row r="454" spans="1:7" x14ac:dyDescent="0.25">
      <c r="A454" s="51" t="s">
        <v>1232</v>
      </c>
      <c r="B454" s="124" t="s">
        <v>929</v>
      </c>
      <c r="C454" s="430">
        <v>0.5575</v>
      </c>
      <c r="D454" s="405"/>
      <c r="E454" s="405"/>
      <c r="F454" s="405"/>
      <c r="G454" s="124"/>
    </row>
    <row r="455" spans="1:7" x14ac:dyDescent="0.25">
      <c r="B455" s="156"/>
      <c r="C455" s="405"/>
      <c r="D455" s="405"/>
      <c r="E455" s="405"/>
      <c r="F455" s="405"/>
      <c r="G455" s="124"/>
    </row>
    <row r="456" spans="1:7" x14ac:dyDescent="0.25">
      <c r="B456" s="133" t="s">
        <v>930</v>
      </c>
      <c r="C456" s="352"/>
      <c r="D456" s="405"/>
      <c r="E456" s="405"/>
      <c r="F456" s="405"/>
      <c r="G456" s="124"/>
    </row>
    <row r="457" spans="1:7" x14ac:dyDescent="0.25">
      <c r="A457" s="51" t="s">
        <v>1233</v>
      </c>
      <c r="B457" s="124" t="s">
        <v>932</v>
      </c>
      <c r="C457" s="352">
        <v>458.26268700000003</v>
      </c>
      <c r="D457" s="353" t="s">
        <v>179</v>
      </c>
      <c r="E457" s="405"/>
      <c r="F457" s="407">
        <f t="shared" ref="F457:F464" si="22">IF($C$465=0,"",IF(C457="[for completion]","",C457/$C$465))</f>
        <v>4.0213891240109809E-2</v>
      </c>
      <c r="G457" s="128" t="str">
        <f t="shared" ref="G457:G464" si="23">IF($D$465=0,"",IF(D457="[for completion]","",D457/$D$465))</f>
        <v/>
      </c>
    </row>
    <row r="458" spans="1:7" x14ac:dyDescent="0.25">
      <c r="A458" s="51" t="s">
        <v>1234</v>
      </c>
      <c r="B458" s="124" t="s">
        <v>934</v>
      </c>
      <c r="C458" s="352">
        <v>794.40594999999996</v>
      </c>
      <c r="D458" s="353" t="s">
        <v>179</v>
      </c>
      <c r="E458" s="405"/>
      <c r="F458" s="407">
        <f t="shared" si="22"/>
        <v>6.9711445814911191E-2</v>
      </c>
      <c r="G458" s="128" t="str">
        <f t="shared" si="23"/>
        <v/>
      </c>
    </row>
    <row r="459" spans="1:7" x14ac:dyDescent="0.25">
      <c r="A459" s="51" t="s">
        <v>1235</v>
      </c>
      <c r="B459" s="124" t="s">
        <v>936</v>
      </c>
      <c r="C459" s="352">
        <v>10142.962894</v>
      </c>
      <c r="D459" s="353" t="s">
        <v>179</v>
      </c>
      <c r="E459" s="405"/>
      <c r="F459" s="407">
        <f t="shared" si="22"/>
        <v>0.89007466294497894</v>
      </c>
      <c r="G459" s="128" t="str">
        <f t="shared" si="23"/>
        <v/>
      </c>
    </row>
    <row r="460" spans="1:7" x14ac:dyDescent="0.25">
      <c r="A460" s="51" t="s">
        <v>1236</v>
      </c>
      <c r="B460" s="124" t="s">
        <v>938</v>
      </c>
      <c r="C460" s="352" t="s">
        <v>179</v>
      </c>
      <c r="D460" s="353" t="s">
        <v>179</v>
      </c>
      <c r="E460" s="405"/>
      <c r="F460" s="407" t="str">
        <f t="shared" si="22"/>
        <v/>
      </c>
      <c r="G460" s="128" t="str">
        <f t="shared" si="23"/>
        <v/>
      </c>
    </row>
    <row r="461" spans="1:7" x14ac:dyDescent="0.25">
      <c r="A461" s="51" t="s">
        <v>1237</v>
      </c>
      <c r="B461" s="124" t="s">
        <v>940</v>
      </c>
      <c r="C461" s="352" t="s">
        <v>179</v>
      </c>
      <c r="D461" s="353" t="s">
        <v>179</v>
      </c>
      <c r="E461" s="405"/>
      <c r="F461" s="407" t="str">
        <f t="shared" si="22"/>
        <v/>
      </c>
      <c r="G461" s="128" t="str">
        <f t="shared" si="23"/>
        <v/>
      </c>
    </row>
    <row r="462" spans="1:7" x14ac:dyDescent="0.25">
      <c r="A462" s="51" t="s">
        <v>1238</v>
      </c>
      <c r="B462" s="124" t="s">
        <v>942</v>
      </c>
      <c r="C462" s="352" t="s">
        <v>179</v>
      </c>
      <c r="D462" s="353" t="s">
        <v>179</v>
      </c>
      <c r="E462" s="405"/>
      <c r="F462" s="407" t="str">
        <f t="shared" si="22"/>
        <v/>
      </c>
      <c r="G462" s="128" t="str">
        <f t="shared" si="23"/>
        <v/>
      </c>
    </row>
    <row r="463" spans="1:7" x14ac:dyDescent="0.25">
      <c r="A463" s="51" t="s">
        <v>1239</v>
      </c>
      <c r="B463" s="124" t="s">
        <v>944</v>
      </c>
      <c r="C463" s="352" t="s">
        <v>179</v>
      </c>
      <c r="D463" s="353" t="s">
        <v>179</v>
      </c>
      <c r="E463" s="405"/>
      <c r="F463" s="407" t="str">
        <f t="shared" si="22"/>
        <v/>
      </c>
      <c r="G463" s="128" t="str">
        <f t="shared" si="23"/>
        <v/>
      </c>
    </row>
    <row r="464" spans="1:7" x14ac:dyDescent="0.25">
      <c r="A464" s="51" t="s">
        <v>1240</v>
      </c>
      <c r="B464" s="124" t="s">
        <v>946</v>
      </c>
      <c r="C464" s="352" t="s">
        <v>179</v>
      </c>
      <c r="D464" s="353" t="s">
        <v>179</v>
      </c>
      <c r="E464" s="405"/>
      <c r="F464" s="407" t="str">
        <f t="shared" si="22"/>
        <v/>
      </c>
      <c r="G464" s="128" t="str">
        <f t="shared" si="23"/>
        <v/>
      </c>
    </row>
    <row r="465" spans="1:10" x14ac:dyDescent="0.25">
      <c r="A465" s="51" t="s">
        <v>1241</v>
      </c>
      <c r="B465" s="317" t="s">
        <v>202</v>
      </c>
      <c r="C465" s="352">
        <f>SUM(C457:C464)</f>
        <v>11395.631531000001</v>
      </c>
      <c r="D465" s="353">
        <f>SUM(D457:D464)</f>
        <v>0</v>
      </c>
      <c r="E465" s="405"/>
      <c r="F465" s="355">
        <f>SUM(F457:F464)</f>
        <v>1</v>
      </c>
      <c r="G465" s="137">
        <f>SUM(G457:G464)</f>
        <v>0</v>
      </c>
    </row>
    <row r="466" spans="1:10" outlineLevel="1" x14ac:dyDescent="0.25">
      <c r="A466" s="51" t="s">
        <v>1242</v>
      </c>
      <c r="B466" s="135" t="s">
        <v>949</v>
      </c>
      <c r="C466" s="352"/>
      <c r="D466" s="353"/>
      <c r="E466" s="405"/>
      <c r="F466" s="407">
        <f t="shared" ref="F466:F471" si="24">IF($C$465=0,"",IF(C466="[for completion]","",C466/$C$465))</f>
        <v>0</v>
      </c>
      <c r="G466" s="128" t="str">
        <f t="shared" ref="G466:G471" si="25">IF($D$465=0,"",IF(D466="[for completion]","",D466/$D$465))</f>
        <v/>
      </c>
    </row>
    <row r="467" spans="1:10" outlineLevel="1" x14ac:dyDescent="0.25">
      <c r="A467" s="51" t="s">
        <v>1243</v>
      </c>
      <c r="B467" s="135" t="s">
        <v>951</v>
      </c>
      <c r="C467" s="127"/>
      <c r="D467" s="138"/>
      <c r="E467" s="156"/>
      <c r="F467" s="128">
        <f t="shared" si="24"/>
        <v>0</v>
      </c>
      <c r="G467" s="128" t="str">
        <f t="shared" si="25"/>
        <v/>
      </c>
    </row>
    <row r="468" spans="1:10" outlineLevel="1" x14ac:dyDescent="0.25">
      <c r="A468" s="51" t="s">
        <v>1244</v>
      </c>
      <c r="B468" s="135" t="s">
        <v>953</v>
      </c>
      <c r="C468" s="127"/>
      <c r="D468" s="138"/>
      <c r="E468" s="156"/>
      <c r="F468" s="128">
        <f t="shared" si="24"/>
        <v>0</v>
      </c>
      <c r="G468" s="128" t="str">
        <f t="shared" si="25"/>
        <v/>
      </c>
    </row>
    <row r="469" spans="1:10" outlineLevel="1" x14ac:dyDescent="0.25">
      <c r="A469" s="51" t="s">
        <v>1245</v>
      </c>
      <c r="B469" s="135" t="s">
        <v>955</v>
      </c>
      <c r="C469" s="127"/>
      <c r="D469" s="138"/>
      <c r="E469" s="156"/>
      <c r="F469" s="128">
        <f t="shared" si="24"/>
        <v>0</v>
      </c>
      <c r="G469" s="128" t="str">
        <f t="shared" si="25"/>
        <v/>
      </c>
    </row>
    <row r="470" spans="1:10" outlineLevel="1" x14ac:dyDescent="0.25">
      <c r="A470" s="51" t="s">
        <v>1246</v>
      </c>
      <c r="B470" s="135" t="s">
        <v>957</v>
      </c>
      <c r="C470" s="127"/>
      <c r="D470" s="138"/>
      <c r="E470" s="156"/>
      <c r="F470" s="128">
        <f t="shared" si="24"/>
        <v>0</v>
      </c>
      <c r="G470" s="128" t="str">
        <f t="shared" si="25"/>
        <v/>
      </c>
    </row>
    <row r="471" spans="1:10" outlineLevel="1" x14ac:dyDescent="0.25">
      <c r="A471" s="51" t="s">
        <v>1247</v>
      </c>
      <c r="B471" s="135" t="s">
        <v>959</v>
      </c>
      <c r="C471" s="127"/>
      <c r="D471" s="138"/>
      <c r="E471" s="156"/>
      <c r="F471" s="128">
        <f t="shared" si="24"/>
        <v>0</v>
      </c>
      <c r="G471" s="128" t="str">
        <f t="shared" si="25"/>
        <v/>
      </c>
    </row>
    <row r="472" spans="1:10" outlineLevel="1" x14ac:dyDescent="0.25">
      <c r="A472" s="51" t="s">
        <v>1248</v>
      </c>
      <c r="B472" s="135"/>
      <c r="C472" s="156"/>
      <c r="D472" s="156"/>
      <c r="E472" s="156"/>
      <c r="F472" s="290"/>
      <c r="G472" s="290"/>
      <c r="J472" s="351"/>
    </row>
    <row r="473" spans="1:10" outlineLevel="1" x14ac:dyDescent="0.25">
      <c r="A473" s="51" t="s">
        <v>1249</v>
      </c>
      <c r="B473" s="135"/>
      <c r="C473" s="156"/>
      <c r="D473" s="156"/>
      <c r="E473" s="156"/>
      <c r="F473" s="290"/>
      <c r="G473" s="290"/>
    </row>
    <row r="474" spans="1:10" outlineLevel="1" x14ac:dyDescent="0.25">
      <c r="A474" s="51" t="s">
        <v>1250</v>
      </c>
      <c r="B474" s="135"/>
      <c r="C474" s="156"/>
      <c r="D474" s="156"/>
      <c r="E474" s="156"/>
      <c r="F474" s="316"/>
      <c r="G474" s="316"/>
    </row>
    <row r="475" spans="1:10" ht="15" customHeight="1" x14ac:dyDescent="0.25">
      <c r="A475" s="67"/>
      <c r="B475" s="312" t="s">
        <v>1251</v>
      </c>
      <c r="C475" s="312" t="s">
        <v>891</v>
      </c>
      <c r="D475" s="312" t="s">
        <v>892</v>
      </c>
      <c r="E475" s="312"/>
      <c r="F475" s="312" t="s">
        <v>680</v>
      </c>
      <c r="G475" s="312" t="s">
        <v>894</v>
      </c>
    </row>
    <row r="476" spans="1:10" x14ac:dyDescent="0.25">
      <c r="A476" s="51" t="s">
        <v>1252</v>
      </c>
      <c r="B476" s="124" t="s">
        <v>929</v>
      </c>
      <c r="C476" s="355" t="s">
        <v>1900</v>
      </c>
      <c r="D476" s="405"/>
      <c r="E476" s="156"/>
      <c r="F476" s="156"/>
      <c r="G476" s="124"/>
    </row>
    <row r="477" spans="1:10" x14ac:dyDescent="0.25">
      <c r="B477" s="156"/>
      <c r="C477" s="405"/>
      <c r="D477" s="405"/>
      <c r="E477" s="156"/>
      <c r="F477" s="156"/>
      <c r="G477" s="124"/>
    </row>
    <row r="478" spans="1:10" x14ac:dyDescent="0.25">
      <c r="B478" s="133" t="s">
        <v>930</v>
      </c>
      <c r="C478" s="405"/>
      <c r="D478" s="405"/>
      <c r="E478" s="156"/>
      <c r="F478" s="156"/>
      <c r="G478" s="124"/>
    </row>
    <row r="479" spans="1:10" x14ac:dyDescent="0.25">
      <c r="A479" s="51" t="s">
        <v>1253</v>
      </c>
      <c r="B479" s="124" t="s">
        <v>932</v>
      </c>
      <c r="C479" s="355" t="s">
        <v>1900</v>
      </c>
      <c r="D479" s="355" t="s">
        <v>1900</v>
      </c>
      <c r="E479" s="156"/>
      <c r="F479" s="128" t="str">
        <f t="shared" ref="F479:F486" si="26">IF($C$487=0,"",IF(C479="[Mark as ND1 if not relevant]","",C479/$C$487))</f>
        <v/>
      </c>
      <c r="G479" s="128" t="str">
        <f t="shared" ref="G479:G486" si="27">IF($D$487=0,"",IF(D479="[Mark as ND1 if not relevant]","",D479/$D$487))</f>
        <v/>
      </c>
    </row>
    <row r="480" spans="1:10" x14ac:dyDescent="0.25">
      <c r="A480" s="51" t="s">
        <v>1254</v>
      </c>
      <c r="B480" s="124" t="s">
        <v>934</v>
      </c>
      <c r="C480" s="355" t="s">
        <v>1900</v>
      </c>
      <c r="D480" s="355" t="s">
        <v>1900</v>
      </c>
      <c r="E480" s="156"/>
      <c r="F480" s="128" t="str">
        <f t="shared" si="26"/>
        <v/>
      </c>
      <c r="G480" s="128" t="str">
        <f t="shared" si="27"/>
        <v/>
      </c>
    </row>
    <row r="481" spans="1:7" x14ac:dyDescent="0.25">
      <c r="A481" s="51" t="s">
        <v>1255</v>
      </c>
      <c r="B481" s="124" t="s">
        <v>936</v>
      </c>
      <c r="C481" s="355" t="s">
        <v>1900</v>
      </c>
      <c r="D481" s="355" t="s">
        <v>1900</v>
      </c>
      <c r="E481" s="156"/>
      <c r="F481" s="128" t="str">
        <f t="shared" si="26"/>
        <v/>
      </c>
      <c r="G481" s="128" t="str">
        <f t="shared" si="27"/>
        <v/>
      </c>
    </row>
    <row r="482" spans="1:7" x14ac:dyDescent="0.25">
      <c r="A482" s="51" t="s">
        <v>1256</v>
      </c>
      <c r="B482" s="124" t="s">
        <v>938</v>
      </c>
      <c r="C482" s="355" t="s">
        <v>1900</v>
      </c>
      <c r="D482" s="355" t="s">
        <v>1900</v>
      </c>
      <c r="E482" s="156"/>
      <c r="F482" s="128" t="str">
        <f t="shared" si="26"/>
        <v/>
      </c>
      <c r="G482" s="128" t="str">
        <f t="shared" si="27"/>
        <v/>
      </c>
    </row>
    <row r="483" spans="1:7" x14ac:dyDescent="0.25">
      <c r="A483" s="51" t="s">
        <v>1257</v>
      </c>
      <c r="B483" s="124" t="s">
        <v>940</v>
      </c>
      <c r="C483" s="355" t="s">
        <v>1900</v>
      </c>
      <c r="D483" s="355" t="s">
        <v>1900</v>
      </c>
      <c r="E483" s="156"/>
      <c r="F483" s="128" t="str">
        <f t="shared" si="26"/>
        <v/>
      </c>
      <c r="G483" s="128" t="str">
        <f t="shared" si="27"/>
        <v/>
      </c>
    </row>
    <row r="484" spans="1:7" x14ac:dyDescent="0.25">
      <c r="A484" s="51" t="s">
        <v>1258</v>
      </c>
      <c r="B484" s="124" t="s">
        <v>942</v>
      </c>
      <c r="C484" s="355" t="s">
        <v>1900</v>
      </c>
      <c r="D484" s="355" t="s">
        <v>1900</v>
      </c>
      <c r="E484" s="156"/>
      <c r="F484" s="128" t="str">
        <f t="shared" si="26"/>
        <v/>
      </c>
      <c r="G484" s="128" t="str">
        <f t="shared" si="27"/>
        <v/>
      </c>
    </row>
    <row r="485" spans="1:7" x14ac:dyDescent="0.25">
      <c r="A485" s="51" t="s">
        <v>1259</v>
      </c>
      <c r="B485" s="124" t="s">
        <v>944</v>
      </c>
      <c r="C485" s="355" t="s">
        <v>1900</v>
      </c>
      <c r="D485" s="355" t="s">
        <v>1900</v>
      </c>
      <c r="E485" s="156"/>
      <c r="F485" s="128" t="str">
        <f t="shared" si="26"/>
        <v/>
      </c>
      <c r="G485" s="128" t="str">
        <f t="shared" si="27"/>
        <v/>
      </c>
    </row>
    <row r="486" spans="1:7" x14ac:dyDescent="0.25">
      <c r="A486" s="51" t="s">
        <v>1260</v>
      </c>
      <c r="B486" s="124" t="s">
        <v>946</v>
      </c>
      <c r="C486" s="355" t="s">
        <v>1900</v>
      </c>
      <c r="D486" s="355" t="s">
        <v>1900</v>
      </c>
      <c r="E486" s="156"/>
      <c r="F486" s="128" t="str">
        <f t="shared" si="26"/>
        <v/>
      </c>
      <c r="G486" s="128" t="str">
        <f t="shared" si="27"/>
        <v/>
      </c>
    </row>
    <row r="487" spans="1:7" x14ac:dyDescent="0.25">
      <c r="A487" s="51" t="s">
        <v>1261</v>
      </c>
      <c r="B487" s="317" t="s">
        <v>202</v>
      </c>
      <c r="C487" s="127">
        <f>SUM(C479:C486)</f>
        <v>0</v>
      </c>
      <c r="D487" s="138">
        <f>SUM(D479:D486)</f>
        <v>0</v>
      </c>
      <c r="E487" s="156"/>
      <c r="F487" s="137">
        <f>SUM(F479:F486)</f>
        <v>0</v>
      </c>
      <c r="G487" s="137">
        <f>SUM(G479:G486)</f>
        <v>0</v>
      </c>
    </row>
    <row r="488" spans="1:7" outlineLevel="1" x14ac:dyDescent="0.25">
      <c r="A488" s="51" t="s">
        <v>1262</v>
      </c>
      <c r="B488" s="135" t="s">
        <v>949</v>
      </c>
      <c r="C488" s="127"/>
      <c r="D488" s="138"/>
      <c r="E488" s="156"/>
      <c r="F488" s="128" t="str">
        <f t="shared" ref="F488:F493" si="28">IF($C$487=0,"",IF(C488="[for completion]","",C488/$C$487))</f>
        <v/>
      </c>
      <c r="G488" s="128" t="str">
        <f t="shared" ref="G488:G493" si="29">IF($D$487=0,"",IF(D488="[for completion]","",D488/$D$487))</f>
        <v/>
      </c>
    </row>
    <row r="489" spans="1:7" outlineLevel="1" x14ac:dyDescent="0.25">
      <c r="A489" s="51" t="s">
        <v>1263</v>
      </c>
      <c r="B489" s="135" t="s">
        <v>951</v>
      </c>
      <c r="C489" s="127"/>
      <c r="D489" s="138"/>
      <c r="E489" s="156"/>
      <c r="F489" s="128" t="str">
        <f t="shared" si="28"/>
        <v/>
      </c>
      <c r="G489" s="128" t="str">
        <f t="shared" si="29"/>
        <v/>
      </c>
    </row>
    <row r="490" spans="1:7" outlineLevel="1" x14ac:dyDescent="0.25">
      <c r="A490" s="51" t="s">
        <v>1264</v>
      </c>
      <c r="B490" s="135" t="s">
        <v>953</v>
      </c>
      <c r="C490" s="127"/>
      <c r="D490" s="138"/>
      <c r="E490" s="156"/>
      <c r="F490" s="128" t="str">
        <f t="shared" si="28"/>
        <v/>
      </c>
      <c r="G490" s="128" t="str">
        <f t="shared" si="29"/>
        <v/>
      </c>
    </row>
    <row r="491" spans="1:7" outlineLevel="1" x14ac:dyDescent="0.25">
      <c r="A491" s="51" t="s">
        <v>1265</v>
      </c>
      <c r="B491" s="135" t="s">
        <v>955</v>
      </c>
      <c r="C491" s="127"/>
      <c r="D491" s="138"/>
      <c r="E491" s="156"/>
      <c r="F491" s="128" t="str">
        <f t="shared" si="28"/>
        <v/>
      </c>
      <c r="G491" s="128" t="str">
        <f t="shared" si="29"/>
        <v/>
      </c>
    </row>
    <row r="492" spans="1:7" outlineLevel="1" x14ac:dyDescent="0.25">
      <c r="A492" s="51" t="s">
        <v>1266</v>
      </c>
      <c r="B492" s="135" t="s">
        <v>957</v>
      </c>
      <c r="C492" s="127"/>
      <c r="D492" s="138"/>
      <c r="E492" s="156"/>
      <c r="F492" s="128" t="str">
        <f t="shared" si="28"/>
        <v/>
      </c>
      <c r="G492" s="128" t="str">
        <f t="shared" si="29"/>
        <v/>
      </c>
    </row>
    <row r="493" spans="1:7" outlineLevel="1" x14ac:dyDescent="0.25">
      <c r="A493" s="51" t="s">
        <v>1267</v>
      </c>
      <c r="B493" s="135" t="s">
        <v>959</v>
      </c>
      <c r="C493" s="127"/>
      <c r="D493" s="138"/>
      <c r="E493" s="156"/>
      <c r="F493" s="128" t="str">
        <f t="shared" si="28"/>
        <v/>
      </c>
      <c r="G493" s="128" t="str">
        <f t="shared" si="29"/>
        <v/>
      </c>
    </row>
    <row r="494" spans="1:7" outlineLevel="1" x14ac:dyDescent="0.25">
      <c r="A494" s="51" t="s">
        <v>1268</v>
      </c>
      <c r="B494" s="135"/>
      <c r="C494" s="156"/>
      <c r="D494" s="156"/>
      <c r="E494" s="156"/>
      <c r="F494" s="128"/>
      <c r="G494" s="128"/>
    </row>
    <row r="495" spans="1:7" outlineLevel="1" x14ac:dyDescent="0.25">
      <c r="A495" s="51" t="s">
        <v>1269</v>
      </c>
      <c r="B495" s="135"/>
      <c r="C495" s="156"/>
      <c r="D495" s="156"/>
      <c r="E495" s="156"/>
      <c r="F495" s="128"/>
      <c r="G495" s="128"/>
    </row>
    <row r="496" spans="1:7" outlineLevel="1" x14ac:dyDescent="0.25">
      <c r="A496" s="51" t="s">
        <v>1270</v>
      </c>
      <c r="B496" s="135"/>
      <c r="C496" s="156"/>
      <c r="D496" s="156"/>
      <c r="E496" s="156"/>
      <c r="F496" s="128"/>
      <c r="G496" s="137"/>
    </row>
    <row r="497" spans="1:7" ht="15" customHeight="1" x14ac:dyDescent="0.25">
      <c r="A497" s="67"/>
      <c r="B497" s="312" t="s">
        <v>1271</v>
      </c>
      <c r="C497" s="312" t="s">
        <v>1272</v>
      </c>
      <c r="D497" s="312"/>
      <c r="E497" s="312"/>
      <c r="F497" s="312"/>
      <c r="G497" s="314"/>
    </row>
    <row r="498" spans="1:7" x14ac:dyDescent="0.25">
      <c r="A498" s="51" t="s">
        <v>1273</v>
      </c>
      <c r="B498" s="133" t="s">
        <v>1274</v>
      </c>
      <c r="C498" s="355">
        <v>0.29245244962742323</v>
      </c>
      <c r="D498" s="156"/>
      <c r="E498" s="156"/>
      <c r="F498" s="156"/>
      <c r="G498" s="124"/>
    </row>
    <row r="499" spans="1:7" x14ac:dyDescent="0.25">
      <c r="A499" s="51" t="s">
        <v>1275</v>
      </c>
      <c r="B499" s="133" t="s">
        <v>1276</v>
      </c>
      <c r="C499" s="355">
        <v>0.51083726914782057</v>
      </c>
      <c r="D499" s="156"/>
      <c r="E499" s="156"/>
      <c r="F499" s="156"/>
      <c r="G499" s="124"/>
    </row>
    <row r="500" spans="1:7" x14ac:dyDescent="0.25">
      <c r="A500" s="51" t="s">
        <v>1277</v>
      </c>
      <c r="B500" s="133" t="s">
        <v>1278</v>
      </c>
      <c r="C500" s="355" t="s">
        <v>179</v>
      </c>
      <c r="D500" s="156"/>
      <c r="E500" s="156"/>
      <c r="F500" s="156"/>
      <c r="G500" s="124"/>
    </row>
    <row r="501" spans="1:7" x14ac:dyDescent="0.25">
      <c r="A501" s="51" t="s">
        <v>1279</v>
      </c>
      <c r="B501" s="133" t="s">
        <v>1280</v>
      </c>
      <c r="C501" s="355" t="s">
        <v>179</v>
      </c>
      <c r="D501" s="156"/>
      <c r="E501" s="156"/>
      <c r="F501" s="156"/>
      <c r="G501" s="124"/>
    </row>
    <row r="502" spans="1:7" x14ac:dyDescent="0.25">
      <c r="A502" s="51" t="s">
        <v>1281</v>
      </c>
      <c r="B502" s="133" t="s">
        <v>1282</v>
      </c>
      <c r="C502" s="355">
        <v>9.9674713683902336E-3</v>
      </c>
      <c r="D502" s="156"/>
      <c r="E502" s="156"/>
      <c r="F502" s="156"/>
      <c r="G502" s="124"/>
    </row>
    <row r="503" spans="1:7" x14ac:dyDescent="0.25">
      <c r="A503" s="51" t="s">
        <v>1283</v>
      </c>
      <c r="B503" s="133" t="s">
        <v>1284</v>
      </c>
      <c r="C503" s="355" t="s">
        <v>179</v>
      </c>
      <c r="D503" s="156"/>
      <c r="E503" s="156"/>
      <c r="F503" s="156"/>
      <c r="G503" s="124"/>
    </row>
    <row r="504" spans="1:7" x14ac:dyDescent="0.25">
      <c r="A504" s="51" t="s">
        <v>1285</v>
      </c>
      <c r="B504" s="133" t="s">
        <v>1286</v>
      </c>
      <c r="C504" s="355">
        <v>0.17540426116252289</v>
      </c>
      <c r="D504" s="156"/>
      <c r="E504" s="156"/>
      <c r="F504" s="156"/>
      <c r="G504" s="124"/>
    </row>
    <row r="505" spans="1:7" x14ac:dyDescent="0.25">
      <c r="A505" s="51" t="s">
        <v>1287</v>
      </c>
      <c r="B505" s="133" t="s">
        <v>1288</v>
      </c>
      <c r="C505" s="355" t="s">
        <v>179</v>
      </c>
      <c r="D505" s="156"/>
      <c r="E505" s="156"/>
      <c r="F505" s="156"/>
      <c r="G505" s="124"/>
    </row>
    <row r="506" spans="1:7" x14ac:dyDescent="0.25">
      <c r="A506" s="51" t="s">
        <v>1289</v>
      </c>
      <c r="B506" s="133" t="s">
        <v>1290</v>
      </c>
      <c r="C506" s="355" t="s">
        <v>179</v>
      </c>
      <c r="D506" s="156"/>
      <c r="E506" s="156"/>
      <c r="F506" s="156"/>
      <c r="G506" s="124"/>
    </row>
    <row r="507" spans="1:7" x14ac:dyDescent="0.25">
      <c r="A507" s="51" t="s">
        <v>1291</v>
      </c>
      <c r="B507" s="133" t="s">
        <v>1292</v>
      </c>
      <c r="C507" s="355" t="s">
        <v>179</v>
      </c>
      <c r="D507" s="156"/>
      <c r="E507" s="156"/>
      <c r="F507" s="156"/>
      <c r="G507" s="124"/>
    </row>
    <row r="508" spans="1:7" x14ac:dyDescent="0.25">
      <c r="A508" s="51" t="s">
        <v>1293</v>
      </c>
      <c r="B508" s="133" t="s">
        <v>1294</v>
      </c>
      <c r="C508" s="355">
        <v>4.3700894390010167E-3</v>
      </c>
      <c r="D508" s="156"/>
      <c r="E508" s="156"/>
      <c r="F508" s="156"/>
      <c r="G508" s="124"/>
    </row>
    <row r="509" spans="1:7" x14ac:dyDescent="0.25">
      <c r="A509" s="51" t="s">
        <v>1295</v>
      </c>
      <c r="B509" s="133" t="s">
        <v>1296</v>
      </c>
      <c r="C509" s="355">
        <v>6.968459254842194E-3</v>
      </c>
      <c r="D509" s="156"/>
      <c r="E509" s="156"/>
      <c r="F509" s="156"/>
      <c r="G509" s="124"/>
    </row>
    <row r="510" spans="1:7" x14ac:dyDescent="0.25">
      <c r="A510" s="51" t="s">
        <v>1297</v>
      </c>
      <c r="B510" s="133" t="s">
        <v>200</v>
      </c>
      <c r="C510" s="137" t="s">
        <v>179</v>
      </c>
      <c r="D510" s="156"/>
      <c r="E510" s="156"/>
      <c r="F510" s="156"/>
      <c r="G510" s="124"/>
    </row>
    <row r="511" spans="1:7" outlineLevel="1" x14ac:dyDescent="0.25">
      <c r="A511" s="51" t="s">
        <v>1298</v>
      </c>
      <c r="B511" s="135" t="s">
        <v>1299</v>
      </c>
      <c r="C511" s="137"/>
      <c r="D511" s="156"/>
      <c r="E511" s="156"/>
      <c r="F511" s="156"/>
      <c r="G511" s="124"/>
    </row>
    <row r="512" spans="1:7" outlineLevel="1" x14ac:dyDescent="0.25">
      <c r="A512" s="51" t="s">
        <v>1300</v>
      </c>
      <c r="B512" s="135" t="s">
        <v>204</v>
      </c>
      <c r="C512" s="137"/>
      <c r="D512" s="156"/>
      <c r="E512" s="156"/>
      <c r="F512" s="156"/>
      <c r="G512" s="124"/>
    </row>
    <row r="513" spans="1:7" outlineLevel="1" x14ac:dyDescent="0.25">
      <c r="A513" s="51" t="s">
        <v>1301</v>
      </c>
      <c r="B513" s="135" t="s">
        <v>204</v>
      </c>
      <c r="C513" s="137"/>
      <c r="D513" s="156"/>
      <c r="E513" s="156"/>
      <c r="F513" s="156"/>
      <c r="G513" s="124"/>
    </row>
    <row r="514" spans="1:7" outlineLevel="1" x14ac:dyDescent="0.25">
      <c r="A514" s="51" t="s">
        <v>1302</v>
      </c>
      <c r="B514" s="135" t="s">
        <v>204</v>
      </c>
      <c r="C514" s="137"/>
      <c r="D514" s="156"/>
      <c r="E514" s="156"/>
      <c r="F514" s="156"/>
      <c r="G514" s="124"/>
    </row>
    <row r="515" spans="1:7" outlineLevel="1" x14ac:dyDescent="0.25">
      <c r="A515" s="51" t="s">
        <v>1303</v>
      </c>
      <c r="B515" s="135" t="s">
        <v>204</v>
      </c>
      <c r="C515" s="137"/>
      <c r="D515" s="156"/>
      <c r="E515" s="156"/>
      <c r="F515" s="156"/>
      <c r="G515" s="124"/>
    </row>
    <row r="516" spans="1:7" outlineLevel="1" x14ac:dyDescent="0.25">
      <c r="A516" s="51" t="s">
        <v>1304</v>
      </c>
      <c r="B516" s="135" t="s">
        <v>204</v>
      </c>
      <c r="C516" s="137"/>
      <c r="D516" s="156"/>
      <c r="E516" s="156"/>
      <c r="F516" s="156"/>
      <c r="G516" s="124"/>
    </row>
    <row r="517" spans="1:7" outlineLevel="1" x14ac:dyDescent="0.25">
      <c r="A517" s="51" t="s">
        <v>1305</v>
      </c>
      <c r="B517" s="135" t="s">
        <v>204</v>
      </c>
      <c r="C517" s="137"/>
      <c r="D517" s="156"/>
      <c r="E517" s="156"/>
      <c r="F517" s="156"/>
      <c r="G517" s="124"/>
    </row>
    <row r="518" spans="1:7" outlineLevel="1" x14ac:dyDescent="0.25">
      <c r="A518" s="51" t="s">
        <v>1306</v>
      </c>
      <c r="B518" s="135" t="s">
        <v>204</v>
      </c>
      <c r="C518" s="137"/>
      <c r="D518" s="156"/>
      <c r="E518" s="156"/>
      <c r="F518" s="156"/>
      <c r="G518" s="124"/>
    </row>
    <row r="519" spans="1:7" outlineLevel="1" x14ac:dyDescent="0.25">
      <c r="A519" s="51" t="s">
        <v>1307</v>
      </c>
      <c r="B519" s="135" t="s">
        <v>204</v>
      </c>
      <c r="C519" s="137"/>
      <c r="D519" s="156"/>
      <c r="E519" s="156"/>
      <c r="F519" s="156"/>
      <c r="G519" s="124"/>
    </row>
    <row r="520" spans="1:7" outlineLevel="1" x14ac:dyDescent="0.25">
      <c r="A520" s="51" t="s">
        <v>1308</v>
      </c>
      <c r="B520" s="135" t="s">
        <v>204</v>
      </c>
      <c r="C520" s="137"/>
      <c r="D520" s="156"/>
      <c r="E520" s="156"/>
      <c r="F520" s="156"/>
      <c r="G520" s="124"/>
    </row>
    <row r="521" spans="1:7" outlineLevel="1" x14ac:dyDescent="0.25">
      <c r="A521" s="51" t="s">
        <v>1309</v>
      </c>
      <c r="B521" s="135" t="s">
        <v>204</v>
      </c>
      <c r="C521" s="137"/>
      <c r="D521" s="156"/>
      <c r="E521" s="156"/>
      <c r="F521" s="156"/>
      <c r="G521" s="124"/>
    </row>
    <row r="522" spans="1:7" outlineLevel="1" x14ac:dyDescent="0.25">
      <c r="A522" s="51" t="s">
        <v>1310</v>
      </c>
      <c r="B522" s="135" t="s">
        <v>204</v>
      </c>
      <c r="C522" s="137"/>
      <c r="D522" s="156"/>
      <c r="E522" s="156"/>
      <c r="F522" s="156"/>
      <c r="G522" s="156"/>
    </row>
    <row r="523" spans="1:7" outlineLevel="1" x14ac:dyDescent="0.25">
      <c r="A523" s="51" t="s">
        <v>1311</v>
      </c>
      <c r="B523" s="135" t="s">
        <v>204</v>
      </c>
      <c r="C523" s="137"/>
      <c r="D523" s="156"/>
      <c r="E523" s="156"/>
      <c r="F523" s="156"/>
      <c r="G523" s="156"/>
    </row>
    <row r="524" spans="1:7" outlineLevel="1" x14ac:dyDescent="0.25">
      <c r="A524" s="51" t="s">
        <v>1312</v>
      </c>
      <c r="B524" s="135" t="s">
        <v>204</v>
      </c>
      <c r="C524" s="137"/>
      <c r="D524" s="156"/>
      <c r="E524" s="156"/>
      <c r="F524" s="156"/>
      <c r="G524" s="156"/>
    </row>
    <row r="525" spans="1:7" x14ac:dyDescent="0.25">
      <c r="A525" s="107"/>
      <c r="B525" s="327" t="s">
        <v>1313</v>
      </c>
      <c r="C525" s="312" t="s">
        <v>161</v>
      </c>
      <c r="D525" s="312" t="s">
        <v>1314</v>
      </c>
      <c r="E525" s="312"/>
      <c r="F525" s="312" t="s">
        <v>680</v>
      </c>
      <c r="G525" s="312" t="s">
        <v>1315</v>
      </c>
    </row>
    <row r="526" spans="1:7" x14ac:dyDescent="0.25">
      <c r="A526" s="51" t="s">
        <v>1316</v>
      </c>
      <c r="B526" s="133" t="s">
        <v>1025</v>
      </c>
      <c r="C526" s="433">
        <v>155.83247700000001</v>
      </c>
      <c r="D526" s="434">
        <v>12</v>
      </c>
      <c r="E526" s="129"/>
      <c r="F526" s="128">
        <f t="shared" ref="F526:F543" si="30">IF($C$544=0,"",IF(C526="[for completion]","",IF(C526="","",C526/$C$544)))</f>
        <v>1.3674755680697233E-2</v>
      </c>
      <c r="G526" s="128">
        <f t="shared" ref="G526:G543" si="31">IF($D$544=0,"",IF(D526="[for completion]","",IF(D526="","",D526/$D$544)))</f>
        <v>7.4441687344913151E-3</v>
      </c>
    </row>
    <row r="527" spans="1:7" x14ac:dyDescent="0.25">
      <c r="A527" s="51" t="s">
        <v>1317</v>
      </c>
      <c r="B527" s="133" t="s">
        <v>1027</v>
      </c>
      <c r="C527" s="433">
        <v>1058.2226639999999</v>
      </c>
      <c r="D527" s="434">
        <v>125</v>
      </c>
      <c r="E527" s="129"/>
      <c r="F527" s="128">
        <f t="shared" si="30"/>
        <v>9.2862134162037077E-2</v>
      </c>
      <c r="G527" s="128">
        <f t="shared" si="31"/>
        <v>7.7543424317617862E-2</v>
      </c>
    </row>
    <row r="528" spans="1:7" x14ac:dyDescent="0.25">
      <c r="A528" s="51" t="s">
        <v>1318</v>
      </c>
      <c r="B528" s="133" t="s">
        <v>1029</v>
      </c>
      <c r="C528" s="433">
        <v>429.34605599999998</v>
      </c>
      <c r="D528" s="434">
        <v>33</v>
      </c>
      <c r="E528" s="129"/>
      <c r="F528" s="128">
        <f t="shared" si="30"/>
        <v>3.767637228965405E-2</v>
      </c>
      <c r="G528" s="128">
        <f t="shared" si="31"/>
        <v>2.0471464019851116E-2</v>
      </c>
    </row>
    <row r="529" spans="1:7" x14ac:dyDescent="0.25">
      <c r="A529" s="51" t="s">
        <v>1319</v>
      </c>
      <c r="B529" s="133" t="s">
        <v>1031</v>
      </c>
      <c r="C529" s="433">
        <v>177.352723</v>
      </c>
      <c r="D529" s="434">
        <v>23</v>
      </c>
      <c r="E529" s="129"/>
      <c r="F529" s="128">
        <f t="shared" si="30"/>
        <v>1.5563220215843535E-2</v>
      </c>
      <c r="G529" s="128">
        <f t="shared" si="31"/>
        <v>1.4267990074441687E-2</v>
      </c>
    </row>
    <row r="530" spans="1:7" x14ac:dyDescent="0.25">
      <c r="A530" s="51" t="s">
        <v>1320</v>
      </c>
      <c r="B530" s="133" t="s">
        <v>1033</v>
      </c>
      <c r="C530" s="433">
        <v>198.32754600000001</v>
      </c>
      <c r="D530" s="434">
        <v>27</v>
      </c>
      <c r="E530" s="129"/>
      <c r="F530" s="128">
        <f t="shared" si="30"/>
        <v>1.740382228732873E-2</v>
      </c>
      <c r="G530" s="128">
        <f t="shared" si="31"/>
        <v>1.6749379652605458E-2</v>
      </c>
    </row>
    <row r="531" spans="1:7" x14ac:dyDescent="0.25">
      <c r="A531" s="51" t="s">
        <v>1321</v>
      </c>
      <c r="B531" s="133" t="s">
        <v>1035</v>
      </c>
      <c r="C531" s="433">
        <v>111.02966000000001</v>
      </c>
      <c r="D531" s="434">
        <v>15</v>
      </c>
      <c r="E531" s="129"/>
      <c r="F531" s="128">
        <f t="shared" si="30"/>
        <v>9.7431774366962178E-3</v>
      </c>
      <c r="G531" s="128">
        <f t="shared" si="31"/>
        <v>9.3052109181141433E-3</v>
      </c>
    </row>
    <row r="532" spans="1:7" x14ac:dyDescent="0.25">
      <c r="A532" s="51" t="s">
        <v>1322</v>
      </c>
      <c r="B532" s="133" t="s">
        <v>1037</v>
      </c>
      <c r="C532" s="433">
        <v>27.561447999999999</v>
      </c>
      <c r="D532" s="434">
        <v>3</v>
      </c>
      <c r="E532" s="129"/>
      <c r="F532" s="128">
        <f t="shared" si="30"/>
        <v>2.4185976817030341E-3</v>
      </c>
      <c r="G532" s="128">
        <f t="shared" si="31"/>
        <v>1.8610421836228288E-3</v>
      </c>
    </row>
    <row r="533" spans="1:7" x14ac:dyDescent="0.25">
      <c r="A533" s="51" t="s">
        <v>1323</v>
      </c>
      <c r="B533" s="133" t="s">
        <v>1039</v>
      </c>
      <c r="C533" s="433">
        <v>31.290140000000001</v>
      </c>
      <c r="D533" s="434">
        <v>8</v>
      </c>
      <c r="E533" s="129"/>
      <c r="F533" s="128">
        <f t="shared" si="30"/>
        <v>2.7458013114609716E-3</v>
      </c>
      <c r="G533" s="128">
        <f t="shared" si="31"/>
        <v>4.9627791563275434E-3</v>
      </c>
    </row>
    <row r="534" spans="1:7" x14ac:dyDescent="0.25">
      <c r="A534" s="51" t="s">
        <v>1324</v>
      </c>
      <c r="B534" s="133" t="s">
        <v>1041</v>
      </c>
      <c r="C534" s="433">
        <v>0.101254</v>
      </c>
      <c r="D534" s="434">
        <v>2</v>
      </c>
      <c r="E534" s="129"/>
      <c r="F534" s="128">
        <f t="shared" si="30"/>
        <v>8.8853346770154818E-6</v>
      </c>
      <c r="G534" s="128">
        <f t="shared" si="31"/>
        <v>1.2406947890818859E-3</v>
      </c>
    </row>
    <row r="535" spans="1:7" x14ac:dyDescent="0.25">
      <c r="A535" s="51" t="s">
        <v>1325</v>
      </c>
      <c r="B535" s="133" t="s">
        <v>1326</v>
      </c>
      <c r="C535" s="289" t="s">
        <v>179</v>
      </c>
      <c r="D535" s="434" t="s">
        <v>179</v>
      </c>
      <c r="E535" s="129"/>
      <c r="F535" s="128" t="str">
        <f t="shared" si="30"/>
        <v/>
      </c>
      <c r="G535" s="128" t="str">
        <f t="shared" si="31"/>
        <v/>
      </c>
    </row>
    <row r="536" spans="1:7" x14ac:dyDescent="0.25">
      <c r="A536" s="51" t="s">
        <v>1327</v>
      </c>
      <c r="B536" s="133" t="s">
        <v>809</v>
      </c>
      <c r="C536" s="289" t="s">
        <v>179</v>
      </c>
      <c r="D536" s="434" t="s">
        <v>179</v>
      </c>
      <c r="E536" s="129"/>
      <c r="F536" s="128" t="str">
        <f t="shared" si="30"/>
        <v/>
      </c>
      <c r="G536" s="128" t="str">
        <f t="shared" si="31"/>
        <v/>
      </c>
    </row>
    <row r="537" spans="1:7" x14ac:dyDescent="0.25">
      <c r="A537" s="51" t="s">
        <v>1328</v>
      </c>
      <c r="B537" s="133" t="s">
        <v>809</v>
      </c>
      <c r="C537" s="289" t="s">
        <v>179</v>
      </c>
      <c r="D537" s="434" t="s">
        <v>179</v>
      </c>
      <c r="E537" s="129"/>
      <c r="F537" s="128" t="str">
        <f t="shared" si="30"/>
        <v/>
      </c>
      <c r="G537" s="128" t="str">
        <f t="shared" si="31"/>
        <v/>
      </c>
    </row>
    <row r="538" spans="1:7" x14ac:dyDescent="0.25">
      <c r="A538" s="51" t="s">
        <v>1329</v>
      </c>
      <c r="B538" s="133" t="s">
        <v>809</v>
      </c>
      <c r="C538" s="289" t="s">
        <v>179</v>
      </c>
      <c r="D538" s="434" t="s">
        <v>179</v>
      </c>
      <c r="E538" s="129"/>
      <c r="F538" s="128" t="str">
        <f t="shared" si="30"/>
        <v/>
      </c>
      <c r="G538" s="128" t="str">
        <f t="shared" si="31"/>
        <v/>
      </c>
    </row>
    <row r="539" spans="1:7" x14ac:dyDescent="0.25">
      <c r="A539" s="51" t="s">
        <v>1330</v>
      </c>
      <c r="B539" s="133" t="s">
        <v>809</v>
      </c>
      <c r="C539" s="289" t="s">
        <v>179</v>
      </c>
      <c r="D539" s="434" t="s">
        <v>179</v>
      </c>
      <c r="E539" s="129"/>
      <c r="F539" s="128" t="str">
        <f t="shared" si="30"/>
        <v/>
      </c>
      <c r="G539" s="128" t="str">
        <f t="shared" si="31"/>
        <v/>
      </c>
    </row>
    <row r="540" spans="1:7" x14ac:dyDescent="0.25">
      <c r="A540" s="51" t="s">
        <v>1331</v>
      </c>
      <c r="B540" s="133" t="s">
        <v>809</v>
      </c>
      <c r="C540" s="289" t="s">
        <v>179</v>
      </c>
      <c r="D540" s="434" t="s">
        <v>179</v>
      </c>
      <c r="E540" s="129"/>
      <c r="F540" s="128" t="str">
        <f t="shared" si="30"/>
        <v/>
      </c>
      <c r="G540" s="128" t="str">
        <f t="shared" si="31"/>
        <v/>
      </c>
    </row>
    <row r="541" spans="1:7" x14ac:dyDescent="0.25">
      <c r="A541" s="51" t="s">
        <v>1332</v>
      </c>
      <c r="B541" s="133" t="s">
        <v>809</v>
      </c>
      <c r="C541" s="289" t="s">
        <v>179</v>
      </c>
      <c r="D541" s="434" t="s">
        <v>179</v>
      </c>
      <c r="E541" s="129"/>
      <c r="F541" s="128" t="str">
        <f t="shared" si="30"/>
        <v/>
      </c>
      <c r="G541" s="128" t="str">
        <f t="shared" si="31"/>
        <v/>
      </c>
    </row>
    <row r="542" spans="1:7" x14ac:dyDescent="0.25">
      <c r="A542" s="51" t="s">
        <v>1333</v>
      </c>
      <c r="B542" s="133" t="s">
        <v>809</v>
      </c>
      <c r="C542" s="289" t="s">
        <v>179</v>
      </c>
      <c r="D542" s="434" t="s">
        <v>179</v>
      </c>
      <c r="E542" s="129"/>
      <c r="F542" s="128" t="str">
        <f t="shared" si="30"/>
        <v/>
      </c>
      <c r="G542" s="128" t="str">
        <f t="shared" si="31"/>
        <v/>
      </c>
    </row>
    <row r="543" spans="1:7" x14ac:dyDescent="0.25">
      <c r="A543" s="51" t="s">
        <v>1334</v>
      </c>
      <c r="B543" s="133" t="s">
        <v>1051</v>
      </c>
      <c r="C543" s="433">
        <v>9206.5675620000002</v>
      </c>
      <c r="D543" s="434">
        <v>1364</v>
      </c>
      <c r="E543" s="129"/>
      <c r="F543" s="128">
        <f t="shared" si="30"/>
        <v>0.80790323359990213</v>
      </c>
      <c r="G543" s="128">
        <f t="shared" si="31"/>
        <v>0.84615384615384615</v>
      </c>
    </row>
    <row r="544" spans="1:7" x14ac:dyDescent="0.25">
      <c r="A544" s="51" t="s">
        <v>1335</v>
      </c>
      <c r="B544" s="133" t="s">
        <v>202</v>
      </c>
      <c r="C544" s="352">
        <f>SUM(C526:C543)</f>
        <v>11395.631530000001</v>
      </c>
      <c r="D544" s="353">
        <f>SUM(D526:D543)</f>
        <v>1612</v>
      </c>
      <c r="E544" s="354"/>
      <c r="F544" s="355">
        <f>SUM(F526:F543)</f>
        <v>1</v>
      </c>
      <c r="G544" s="355">
        <f>SUM(G526:G543)</f>
        <v>1</v>
      </c>
    </row>
    <row r="545" spans="1:7" x14ac:dyDescent="0.25">
      <c r="A545" s="51" t="s">
        <v>1336</v>
      </c>
      <c r="B545" s="133"/>
      <c r="C545" s="124"/>
      <c r="D545" s="124"/>
      <c r="E545" s="129"/>
      <c r="F545" s="129"/>
      <c r="G545" s="129"/>
    </row>
    <row r="546" spans="1:7" x14ac:dyDescent="0.25">
      <c r="A546" s="51" t="s">
        <v>1337</v>
      </c>
      <c r="B546" s="133"/>
      <c r="C546" s="124"/>
      <c r="D546" s="124"/>
      <c r="E546" s="129"/>
      <c r="F546" s="129"/>
      <c r="G546" s="129"/>
    </row>
    <row r="547" spans="1:7" x14ac:dyDescent="0.25">
      <c r="A547" s="51" t="s">
        <v>1338</v>
      </c>
      <c r="B547" s="133"/>
      <c r="C547" s="124"/>
      <c r="D547" s="124"/>
      <c r="E547" s="129"/>
      <c r="F547" s="129"/>
      <c r="G547" s="129"/>
    </row>
    <row r="548" spans="1:7" x14ac:dyDescent="0.25">
      <c r="A548" s="107"/>
      <c r="B548" s="327" t="s">
        <v>1339</v>
      </c>
      <c r="C548" s="312" t="s">
        <v>161</v>
      </c>
      <c r="D548" s="312" t="s">
        <v>1314</v>
      </c>
      <c r="E548" s="312"/>
      <c r="F548" s="312" t="s">
        <v>680</v>
      </c>
      <c r="G548" s="312" t="s">
        <v>1315</v>
      </c>
    </row>
    <row r="549" spans="1:7" x14ac:dyDescent="0.25">
      <c r="A549" s="51" t="s">
        <v>1340</v>
      </c>
      <c r="B549" s="133" t="s">
        <v>1341</v>
      </c>
      <c r="C549" s="127" t="s">
        <v>179</v>
      </c>
      <c r="D549" s="127" t="s">
        <v>179</v>
      </c>
      <c r="E549" s="129"/>
      <c r="F549" s="128" t="str">
        <f t="shared" ref="F549:F564" si="32">IF($C$567=0,"",IF(C549="[for completion]","",IF(C549="","",C549/$C$567)))</f>
        <v/>
      </c>
      <c r="G549" s="128" t="str">
        <f t="shared" ref="G549:G566" si="33">IF($D$567=0,"",IF(D549="[for completion]","",IF(D549="","",D549/$D$567)))</f>
        <v/>
      </c>
    </row>
    <row r="550" spans="1:7" x14ac:dyDescent="0.25">
      <c r="A550" s="51" t="s">
        <v>1342</v>
      </c>
      <c r="B550" s="133" t="s">
        <v>1343</v>
      </c>
      <c r="C550" s="127" t="s">
        <v>179</v>
      </c>
      <c r="D550" s="127" t="s">
        <v>179</v>
      </c>
      <c r="E550" s="129"/>
      <c r="F550" s="128" t="str">
        <f t="shared" si="32"/>
        <v/>
      </c>
      <c r="G550" s="128" t="str">
        <f t="shared" si="33"/>
        <v/>
      </c>
    </row>
    <row r="551" spans="1:7" x14ac:dyDescent="0.25">
      <c r="A551" s="51" t="s">
        <v>1344</v>
      </c>
      <c r="B551" s="133" t="s">
        <v>1345</v>
      </c>
      <c r="C551" s="127" t="s">
        <v>179</v>
      </c>
      <c r="D551" s="127" t="s">
        <v>179</v>
      </c>
      <c r="E551" s="129"/>
      <c r="F551" s="128" t="str">
        <f t="shared" si="32"/>
        <v/>
      </c>
      <c r="G551" s="128" t="str">
        <f t="shared" si="33"/>
        <v/>
      </c>
    </row>
    <row r="552" spans="1:7" x14ac:dyDescent="0.25">
      <c r="A552" s="51" t="s">
        <v>1346</v>
      </c>
      <c r="B552" s="133" t="s">
        <v>1347</v>
      </c>
      <c r="C552" s="127" t="s">
        <v>179</v>
      </c>
      <c r="D552" s="127" t="s">
        <v>179</v>
      </c>
      <c r="E552" s="129"/>
      <c r="F552" s="128" t="str">
        <f t="shared" si="32"/>
        <v/>
      </c>
      <c r="G552" s="128" t="str">
        <f t="shared" si="33"/>
        <v/>
      </c>
    </row>
    <row r="553" spans="1:7" x14ac:dyDescent="0.25">
      <c r="A553" s="51" t="s">
        <v>1348</v>
      </c>
      <c r="B553" s="133" t="s">
        <v>1349</v>
      </c>
      <c r="C553" s="127" t="s">
        <v>179</v>
      </c>
      <c r="D553" s="127" t="s">
        <v>179</v>
      </c>
      <c r="E553" s="129"/>
      <c r="F553" s="128" t="str">
        <f t="shared" si="32"/>
        <v/>
      </c>
      <c r="G553" s="128" t="str">
        <f t="shared" si="33"/>
        <v/>
      </c>
    </row>
    <row r="554" spans="1:7" x14ac:dyDescent="0.25">
      <c r="A554" s="51" t="s">
        <v>1350</v>
      </c>
      <c r="B554" s="133" t="s">
        <v>1351</v>
      </c>
      <c r="C554" s="127" t="s">
        <v>179</v>
      </c>
      <c r="D554" s="127" t="s">
        <v>179</v>
      </c>
      <c r="E554" s="129"/>
      <c r="F554" s="128" t="str">
        <f t="shared" si="32"/>
        <v/>
      </c>
      <c r="G554" s="128" t="str">
        <f t="shared" si="33"/>
        <v/>
      </c>
    </row>
    <row r="555" spans="1:7" x14ac:dyDescent="0.25">
      <c r="A555" s="51" t="s">
        <v>1352</v>
      </c>
      <c r="B555" s="133" t="s">
        <v>1353</v>
      </c>
      <c r="C555" s="127" t="s">
        <v>179</v>
      </c>
      <c r="D555" s="127" t="s">
        <v>179</v>
      </c>
      <c r="E555" s="129"/>
      <c r="F555" s="128" t="str">
        <f t="shared" si="32"/>
        <v/>
      </c>
      <c r="G555" s="128" t="str">
        <f t="shared" si="33"/>
        <v/>
      </c>
    </row>
    <row r="556" spans="1:7" x14ac:dyDescent="0.25">
      <c r="A556" s="51" t="s">
        <v>1354</v>
      </c>
      <c r="B556" s="133" t="s">
        <v>1355</v>
      </c>
      <c r="C556" s="127" t="s">
        <v>179</v>
      </c>
      <c r="D556" s="127" t="s">
        <v>179</v>
      </c>
      <c r="E556" s="129"/>
      <c r="F556" s="128" t="str">
        <f t="shared" si="32"/>
        <v/>
      </c>
      <c r="G556" s="128" t="str">
        <f t="shared" si="33"/>
        <v/>
      </c>
    </row>
    <row r="557" spans="1:7" x14ac:dyDescent="0.25">
      <c r="A557" s="51" t="s">
        <v>1356</v>
      </c>
      <c r="B557" s="133" t="s">
        <v>1357</v>
      </c>
      <c r="C557" s="127" t="s">
        <v>179</v>
      </c>
      <c r="D557" s="127" t="s">
        <v>179</v>
      </c>
      <c r="E557" s="129"/>
      <c r="F557" s="128" t="str">
        <f t="shared" si="32"/>
        <v/>
      </c>
      <c r="G557" s="128" t="str">
        <f t="shared" si="33"/>
        <v/>
      </c>
    </row>
    <row r="558" spans="1:7" x14ac:dyDescent="0.25">
      <c r="A558" s="51" t="s">
        <v>1358</v>
      </c>
      <c r="B558" s="133" t="s">
        <v>1359</v>
      </c>
      <c r="C558" s="127" t="s">
        <v>179</v>
      </c>
      <c r="D558" s="127" t="s">
        <v>179</v>
      </c>
      <c r="E558" s="129"/>
      <c r="F558" s="128" t="str">
        <f t="shared" si="32"/>
        <v/>
      </c>
      <c r="G558" s="128" t="str">
        <f t="shared" si="33"/>
        <v/>
      </c>
    </row>
    <row r="559" spans="1:7" x14ac:dyDescent="0.25">
      <c r="A559" s="51" t="s">
        <v>1360</v>
      </c>
      <c r="B559" s="133" t="s">
        <v>1361</v>
      </c>
      <c r="C559" s="127" t="s">
        <v>179</v>
      </c>
      <c r="D559" s="127" t="s">
        <v>179</v>
      </c>
      <c r="E559" s="129"/>
      <c r="F559" s="128" t="str">
        <f t="shared" si="32"/>
        <v/>
      </c>
      <c r="G559" s="128" t="str">
        <f t="shared" si="33"/>
        <v/>
      </c>
    </row>
    <row r="560" spans="1:7" x14ac:dyDescent="0.25">
      <c r="A560" s="51" t="s">
        <v>1362</v>
      </c>
      <c r="B560" s="133" t="s">
        <v>1363</v>
      </c>
      <c r="C560" s="127" t="s">
        <v>179</v>
      </c>
      <c r="D560" s="127" t="s">
        <v>179</v>
      </c>
      <c r="E560" s="129"/>
      <c r="F560" s="128" t="str">
        <f t="shared" si="32"/>
        <v/>
      </c>
      <c r="G560" s="128" t="str">
        <f t="shared" si="33"/>
        <v/>
      </c>
    </row>
    <row r="561" spans="1:7" x14ac:dyDescent="0.25">
      <c r="A561" s="51" t="s">
        <v>1364</v>
      </c>
      <c r="B561" s="133" t="s">
        <v>1365</v>
      </c>
      <c r="C561" s="127" t="s">
        <v>179</v>
      </c>
      <c r="D561" s="127" t="s">
        <v>179</v>
      </c>
      <c r="E561" s="129"/>
      <c r="F561" s="128" t="str">
        <f t="shared" si="32"/>
        <v/>
      </c>
      <c r="G561" s="128" t="str">
        <f t="shared" si="33"/>
        <v/>
      </c>
    </row>
    <row r="562" spans="1:7" x14ac:dyDescent="0.25">
      <c r="A562" s="51" t="s">
        <v>1366</v>
      </c>
      <c r="B562" s="133" t="s">
        <v>1367</v>
      </c>
      <c r="C562" s="127" t="s">
        <v>179</v>
      </c>
      <c r="D562" s="127" t="s">
        <v>179</v>
      </c>
      <c r="E562" s="129"/>
      <c r="F562" s="128" t="str">
        <f t="shared" si="32"/>
        <v/>
      </c>
      <c r="G562" s="128" t="str">
        <f t="shared" si="33"/>
        <v/>
      </c>
    </row>
    <row r="563" spans="1:7" x14ac:dyDescent="0.25">
      <c r="A563" s="51" t="s">
        <v>1368</v>
      </c>
      <c r="B563" s="133" t="s">
        <v>200</v>
      </c>
      <c r="C563" s="127" t="s">
        <v>179</v>
      </c>
      <c r="D563" s="127" t="s">
        <v>179</v>
      </c>
      <c r="E563" s="129"/>
      <c r="F563" s="128" t="str">
        <f t="shared" si="32"/>
        <v/>
      </c>
      <c r="G563" s="128" t="str">
        <f t="shared" si="33"/>
        <v/>
      </c>
    </row>
    <row r="564" spans="1:7" x14ac:dyDescent="0.25">
      <c r="A564" s="51" t="s">
        <v>1369</v>
      </c>
      <c r="B564" s="133" t="s">
        <v>809</v>
      </c>
      <c r="C564" s="127" t="s">
        <v>179</v>
      </c>
      <c r="D564" s="127" t="s">
        <v>179</v>
      </c>
      <c r="E564" s="129"/>
      <c r="F564" s="128" t="str">
        <f t="shared" si="32"/>
        <v/>
      </c>
      <c r="G564" s="128" t="str">
        <f t="shared" si="33"/>
        <v/>
      </c>
    </row>
    <row r="565" spans="1:7" x14ac:dyDescent="0.25">
      <c r="A565" s="51" t="s">
        <v>1370</v>
      </c>
      <c r="B565" s="133" t="s">
        <v>809</v>
      </c>
      <c r="C565" s="127" t="s">
        <v>179</v>
      </c>
      <c r="D565" s="127" t="s">
        <v>179</v>
      </c>
      <c r="E565" s="129"/>
      <c r="F565" s="128" t="str">
        <f>IF($C$567=0,"",IF(C565="[for completion]","",IF(C565="","",C565/$C$567)))</f>
        <v/>
      </c>
      <c r="G565" s="128" t="str">
        <f t="shared" si="33"/>
        <v/>
      </c>
    </row>
    <row r="566" spans="1:7" x14ac:dyDescent="0.25">
      <c r="A566" s="51" t="s">
        <v>1371</v>
      </c>
      <c r="B566" s="133" t="s">
        <v>1051</v>
      </c>
      <c r="C566" s="127" t="s">
        <v>179</v>
      </c>
      <c r="D566" s="127" t="s">
        <v>179</v>
      </c>
      <c r="E566" s="129"/>
      <c r="F566" s="128" t="str">
        <f>IF($C$567=0,"",IF(C566="[for completion]","",IF(C566="","",C566/$C$567)))</f>
        <v/>
      </c>
      <c r="G566" s="128" t="str">
        <f t="shared" si="33"/>
        <v/>
      </c>
    </row>
    <row r="567" spans="1:7" x14ac:dyDescent="0.25">
      <c r="A567" s="51" t="s">
        <v>1372</v>
      </c>
      <c r="B567" s="133" t="s">
        <v>202</v>
      </c>
      <c r="C567" s="352">
        <f>SUM(C549:C566)</f>
        <v>0</v>
      </c>
      <c r="D567" s="353">
        <f>SUM(D549:D566)</f>
        <v>0</v>
      </c>
      <c r="E567" s="354"/>
      <c r="F567" s="355">
        <f>SUM(F549:F566)</f>
        <v>0</v>
      </c>
      <c r="G567" s="355">
        <f>SUM(G549:G566)</f>
        <v>0</v>
      </c>
    </row>
    <row r="568" spans="1:7" x14ac:dyDescent="0.25">
      <c r="A568" s="51" t="s">
        <v>1373</v>
      </c>
      <c r="B568" s="133"/>
      <c r="C568" s="124"/>
      <c r="D568" s="124"/>
      <c r="E568" s="129"/>
      <c r="F568" s="129"/>
      <c r="G568" s="129"/>
    </row>
    <row r="569" spans="1:7" x14ac:dyDescent="0.25">
      <c r="A569" s="51" t="s">
        <v>1374</v>
      </c>
      <c r="B569" s="133"/>
      <c r="C569" s="124"/>
      <c r="D569" s="124"/>
      <c r="E569" s="129"/>
      <c r="F569" s="129"/>
      <c r="G569" s="129"/>
    </row>
    <row r="570" spans="1:7" x14ac:dyDescent="0.25">
      <c r="A570" s="51" t="s">
        <v>1375</v>
      </c>
      <c r="B570" s="133"/>
      <c r="C570" s="124"/>
      <c r="D570" s="124"/>
      <c r="E570" s="129"/>
      <c r="F570" s="129"/>
      <c r="G570" s="129"/>
    </row>
    <row r="571" spans="1:7" x14ac:dyDescent="0.25">
      <c r="A571" s="107"/>
      <c r="B571" s="327" t="s">
        <v>1376</v>
      </c>
      <c r="C571" s="312" t="s">
        <v>161</v>
      </c>
      <c r="D571" s="312" t="s">
        <v>1314</v>
      </c>
      <c r="E571" s="312"/>
      <c r="F571" s="312" t="s">
        <v>680</v>
      </c>
      <c r="G571" s="312" t="s">
        <v>1315</v>
      </c>
    </row>
    <row r="572" spans="1:7" x14ac:dyDescent="0.25">
      <c r="A572" s="51" t="s">
        <v>1377</v>
      </c>
      <c r="B572" s="133" t="s">
        <v>1090</v>
      </c>
      <c r="C572" s="127" t="s">
        <v>179</v>
      </c>
      <c r="D572" s="127" t="s">
        <v>179</v>
      </c>
      <c r="E572" s="129"/>
      <c r="F572" s="128" t="str">
        <f t="shared" ref="F572:F584" si="34">IF($C$585=0,"",IF(C572="[for completion]","",IF(C572="","",C572/$C$585)))</f>
        <v/>
      </c>
      <c r="G572" s="128" t="str">
        <f t="shared" ref="G572:G584" si="35">IF($D$585=0,"",IF(D572="[for completion]","",IF(D572="","",D572/$D$585)))</f>
        <v/>
      </c>
    </row>
    <row r="573" spans="1:7" x14ac:dyDescent="0.25">
      <c r="A573" s="51" t="s">
        <v>1378</v>
      </c>
      <c r="B573" s="133" t="s">
        <v>1092</v>
      </c>
      <c r="C573" s="127" t="s">
        <v>179</v>
      </c>
      <c r="D573" s="127" t="s">
        <v>179</v>
      </c>
      <c r="E573" s="129"/>
      <c r="F573" s="128" t="str">
        <f t="shared" si="34"/>
        <v/>
      </c>
      <c r="G573" s="128" t="str">
        <f t="shared" si="35"/>
        <v/>
      </c>
    </row>
    <row r="574" spans="1:7" x14ac:dyDescent="0.25">
      <c r="A574" s="51" t="s">
        <v>1379</v>
      </c>
      <c r="B574" s="133" t="s">
        <v>1094</v>
      </c>
      <c r="C574" s="127" t="s">
        <v>179</v>
      </c>
      <c r="D574" s="127" t="s">
        <v>179</v>
      </c>
      <c r="E574" s="129"/>
      <c r="F574" s="128" t="str">
        <f t="shared" si="34"/>
        <v/>
      </c>
      <c r="G574" s="128" t="str">
        <f t="shared" si="35"/>
        <v/>
      </c>
    </row>
    <row r="575" spans="1:7" x14ac:dyDescent="0.25">
      <c r="A575" s="51" t="s">
        <v>1380</v>
      </c>
      <c r="B575" s="133" t="s">
        <v>1096</v>
      </c>
      <c r="C575" s="127" t="s">
        <v>179</v>
      </c>
      <c r="D575" s="127" t="s">
        <v>179</v>
      </c>
      <c r="E575" s="129"/>
      <c r="F575" s="128" t="str">
        <f t="shared" si="34"/>
        <v/>
      </c>
      <c r="G575" s="128" t="str">
        <f t="shared" si="35"/>
        <v/>
      </c>
    </row>
    <row r="576" spans="1:7" x14ac:dyDescent="0.25">
      <c r="A576" s="51" t="s">
        <v>1381</v>
      </c>
      <c r="B576" s="133" t="s">
        <v>1098</v>
      </c>
      <c r="C576" s="127" t="s">
        <v>179</v>
      </c>
      <c r="D576" s="127" t="s">
        <v>179</v>
      </c>
      <c r="E576" s="129"/>
      <c r="F576" s="128" t="str">
        <f t="shared" si="34"/>
        <v/>
      </c>
      <c r="G576" s="128" t="str">
        <f t="shared" si="35"/>
        <v/>
      </c>
    </row>
    <row r="577" spans="1:7" x14ac:dyDescent="0.25">
      <c r="A577" s="51" t="s">
        <v>1382</v>
      </c>
      <c r="B577" s="133" t="s">
        <v>1100</v>
      </c>
      <c r="C577" s="127" t="s">
        <v>179</v>
      </c>
      <c r="D577" s="127" t="s">
        <v>179</v>
      </c>
      <c r="E577" s="129"/>
      <c r="F577" s="128" t="str">
        <f t="shared" si="34"/>
        <v/>
      </c>
      <c r="G577" s="128" t="str">
        <f t="shared" si="35"/>
        <v/>
      </c>
    </row>
    <row r="578" spans="1:7" x14ac:dyDescent="0.25">
      <c r="A578" s="51" t="s">
        <v>1383</v>
      </c>
      <c r="B578" s="133" t="s">
        <v>1102</v>
      </c>
      <c r="C578" s="127" t="s">
        <v>179</v>
      </c>
      <c r="D578" s="127" t="s">
        <v>179</v>
      </c>
      <c r="E578" s="129"/>
      <c r="F578" s="128" t="str">
        <f t="shared" si="34"/>
        <v/>
      </c>
      <c r="G578" s="128" t="str">
        <f t="shared" si="35"/>
        <v/>
      </c>
    </row>
    <row r="579" spans="1:7" x14ac:dyDescent="0.25">
      <c r="A579" s="51" t="s">
        <v>1384</v>
      </c>
      <c r="B579" s="133" t="s">
        <v>1104</v>
      </c>
      <c r="C579" s="127" t="s">
        <v>179</v>
      </c>
      <c r="D579" s="127" t="s">
        <v>179</v>
      </c>
      <c r="E579" s="129"/>
      <c r="F579" s="128" t="str">
        <f t="shared" si="34"/>
        <v/>
      </c>
      <c r="G579" s="128" t="str">
        <f t="shared" si="35"/>
        <v/>
      </c>
    </row>
    <row r="580" spans="1:7" x14ac:dyDescent="0.25">
      <c r="A580" s="51" t="s">
        <v>1385</v>
      </c>
      <c r="B580" s="133" t="s">
        <v>1106</v>
      </c>
      <c r="C580" s="127" t="s">
        <v>179</v>
      </c>
      <c r="D580" s="127" t="s">
        <v>179</v>
      </c>
      <c r="E580" s="129"/>
      <c r="F580" s="128" t="str">
        <f t="shared" si="34"/>
        <v/>
      </c>
      <c r="G580" s="128" t="str">
        <f t="shared" si="35"/>
        <v/>
      </c>
    </row>
    <row r="581" spans="1:7" x14ac:dyDescent="0.25">
      <c r="A581" s="51" t="s">
        <v>1386</v>
      </c>
      <c r="B581" s="124" t="s">
        <v>1108</v>
      </c>
      <c r="C581" s="127" t="s">
        <v>179</v>
      </c>
      <c r="D581" s="127" t="s">
        <v>179</v>
      </c>
      <c r="E581" s="156"/>
      <c r="F581" s="128" t="str">
        <f t="shared" si="34"/>
        <v/>
      </c>
      <c r="G581" s="128" t="str">
        <f t="shared" si="35"/>
        <v/>
      </c>
    </row>
    <row r="582" spans="1:7" x14ac:dyDescent="0.25">
      <c r="A582" s="51" t="s">
        <v>1387</v>
      </c>
      <c r="B582" s="124" t="s">
        <v>1110</v>
      </c>
      <c r="C582" s="127" t="s">
        <v>179</v>
      </c>
      <c r="D582" s="127" t="s">
        <v>179</v>
      </c>
      <c r="E582" s="156"/>
      <c r="F582" s="128" t="str">
        <f t="shared" si="34"/>
        <v/>
      </c>
      <c r="G582" s="128" t="str">
        <f t="shared" si="35"/>
        <v/>
      </c>
    </row>
    <row r="583" spans="1:7" x14ac:dyDescent="0.25">
      <c r="A583" s="51" t="s">
        <v>1388</v>
      </c>
      <c r="B583" s="133" t="s">
        <v>1112</v>
      </c>
      <c r="C583" s="127" t="s">
        <v>179</v>
      </c>
      <c r="D583" s="127" t="s">
        <v>179</v>
      </c>
      <c r="E583" s="129"/>
      <c r="F583" s="128" t="str">
        <f t="shared" si="34"/>
        <v/>
      </c>
      <c r="G583" s="128" t="str">
        <f t="shared" si="35"/>
        <v/>
      </c>
    </row>
    <row r="584" spans="1:7" x14ac:dyDescent="0.25">
      <c r="A584" s="51" t="s">
        <v>1389</v>
      </c>
      <c r="B584" s="124" t="s">
        <v>1051</v>
      </c>
      <c r="C584" s="127" t="s">
        <v>179</v>
      </c>
      <c r="D584" s="127" t="s">
        <v>179</v>
      </c>
      <c r="E584" s="129"/>
      <c r="F584" s="128" t="str">
        <f t="shared" si="34"/>
        <v/>
      </c>
      <c r="G584" s="128" t="str">
        <f t="shared" si="35"/>
        <v/>
      </c>
    </row>
    <row r="585" spans="1:7" x14ac:dyDescent="0.25">
      <c r="A585" s="51" t="s">
        <v>1390</v>
      </c>
      <c r="B585" s="133" t="s">
        <v>202</v>
      </c>
      <c r="C585" s="127">
        <f>SUM(C572:C584)</f>
        <v>0</v>
      </c>
      <c r="D585" s="138">
        <f>SUM(D572:D584)</f>
        <v>0</v>
      </c>
      <c r="E585" s="129"/>
      <c r="F585" s="137">
        <f>SUM(F572:F584)</f>
        <v>0</v>
      </c>
      <c r="G585" s="137">
        <f>SUM(G572:G584)</f>
        <v>0</v>
      </c>
    </row>
    <row r="586" spans="1:7" x14ac:dyDescent="0.25">
      <c r="A586" s="51" t="s">
        <v>1391</v>
      </c>
      <c r="B586" s="133"/>
      <c r="C586" s="127"/>
      <c r="D586" s="138"/>
      <c r="E586" s="129"/>
      <c r="F586" s="128"/>
      <c r="G586" s="128"/>
    </row>
    <row r="587" spans="1:7" x14ac:dyDescent="0.25">
      <c r="A587" s="51" t="s">
        <v>1392</v>
      </c>
      <c r="B587" s="133"/>
      <c r="C587" s="127"/>
      <c r="D587" s="138"/>
      <c r="E587" s="129"/>
      <c r="F587" s="128"/>
      <c r="G587" s="128"/>
    </row>
    <row r="588" spans="1:7" x14ac:dyDescent="0.25">
      <c r="A588" s="51" t="s">
        <v>1393</v>
      </c>
      <c r="B588" s="133"/>
      <c r="C588" s="127"/>
      <c r="D588" s="138"/>
      <c r="E588" s="129"/>
      <c r="F588" s="128"/>
      <c r="G588" s="128"/>
    </row>
    <row r="589" spans="1:7" x14ac:dyDescent="0.25">
      <c r="A589" s="51" t="s">
        <v>1394</v>
      </c>
      <c r="B589" s="133"/>
      <c r="C589" s="127"/>
      <c r="D589" s="138"/>
      <c r="E589" s="129"/>
      <c r="F589" s="128"/>
      <c r="G589" s="128"/>
    </row>
    <row r="590" spans="1:7" x14ac:dyDescent="0.25">
      <c r="A590" s="51" t="s">
        <v>1395</v>
      </c>
      <c r="B590" s="133"/>
      <c r="C590" s="127"/>
      <c r="D590" s="138"/>
      <c r="E590" s="129"/>
      <c r="F590" s="128"/>
      <c r="G590" s="128"/>
    </row>
    <row r="591" spans="1:7" x14ac:dyDescent="0.25">
      <c r="A591" s="51" t="s">
        <v>1396</v>
      </c>
      <c r="B591" s="133"/>
      <c r="C591" s="127"/>
      <c r="D591" s="138"/>
      <c r="E591" s="129"/>
      <c r="F591" s="128" t="str">
        <f>IF($C$585=0,"",IF(C591="[for completion]","",IF(C591="","",C591/$C$585)))</f>
        <v/>
      </c>
      <c r="G591" s="128" t="str">
        <f>IF($D$585=0,"",IF(D591="[for completion]","",IF(D591="","",D591/$D$585)))</f>
        <v/>
      </c>
    </row>
    <row r="592" spans="1:7" x14ac:dyDescent="0.25">
      <c r="A592" s="51" t="s">
        <v>1397</v>
      </c>
      <c r="B592" s="156"/>
      <c r="C592" s="156"/>
      <c r="D592" s="156"/>
      <c r="E592" s="156"/>
      <c r="F592" s="156"/>
      <c r="G592" s="156"/>
    </row>
    <row r="593" spans="1:7" x14ac:dyDescent="0.25">
      <c r="A593" s="51" t="s">
        <v>1398</v>
      </c>
      <c r="B593" s="156"/>
      <c r="C593" s="156"/>
      <c r="D593" s="156"/>
      <c r="E593" s="156"/>
      <c r="F593" s="156"/>
      <c r="G593" s="156"/>
    </row>
    <row r="594" spans="1:7" x14ac:dyDescent="0.25">
      <c r="A594" s="51" t="s">
        <v>1399</v>
      </c>
      <c r="B594" s="156"/>
      <c r="C594" s="156"/>
      <c r="D594" s="156"/>
      <c r="E594" s="156"/>
      <c r="F594" s="156"/>
      <c r="G594" s="156"/>
    </row>
    <row r="595" spans="1:7" x14ac:dyDescent="0.25">
      <c r="A595" s="51" t="s">
        <v>1400</v>
      </c>
      <c r="B595" s="156"/>
      <c r="C595" s="156"/>
      <c r="D595" s="156"/>
      <c r="E595" s="156"/>
      <c r="F595" s="156"/>
      <c r="G595" s="156"/>
    </row>
    <row r="596" spans="1:7" x14ac:dyDescent="0.25">
      <c r="A596" s="107"/>
      <c r="B596" s="327" t="s">
        <v>1401</v>
      </c>
      <c r="C596" s="312" t="s">
        <v>161</v>
      </c>
      <c r="D596" s="312" t="s">
        <v>1022</v>
      </c>
      <c r="E596" s="312"/>
      <c r="F596" s="312" t="s">
        <v>679</v>
      </c>
      <c r="G596" s="312" t="s">
        <v>1315</v>
      </c>
    </row>
    <row r="597" spans="1:7" x14ac:dyDescent="0.25">
      <c r="A597" s="51" t="s">
        <v>1402</v>
      </c>
      <c r="B597" s="133" t="s">
        <v>1143</v>
      </c>
      <c r="C597" s="127" t="s">
        <v>179</v>
      </c>
      <c r="D597" s="127" t="s">
        <v>179</v>
      </c>
      <c r="E597" s="129"/>
      <c r="F597" s="128" t="str">
        <f>IF($C$601=0,"",IF(C597="[for completion]","",IF(C597="","",C597/$C$601)))</f>
        <v/>
      </c>
      <c r="G597" s="128" t="str">
        <f>IF($D$601=0,"",IF(D597="[for completion]","",IF(D597="","",D597/$D$601)))</f>
        <v/>
      </c>
    </row>
    <row r="598" spans="1:7" x14ac:dyDescent="0.25">
      <c r="A598" s="51" t="s">
        <v>1403</v>
      </c>
      <c r="B598" s="341" t="s">
        <v>1404</v>
      </c>
      <c r="C598" s="127" t="s">
        <v>179</v>
      </c>
      <c r="D598" s="127" t="s">
        <v>179</v>
      </c>
      <c r="E598" s="129"/>
      <c r="F598" s="128" t="str">
        <f>IF($C$601=0,"",IF(C598="[for completion]","",IF(C598="","",C598/$C$601)))</f>
        <v/>
      </c>
      <c r="G598" s="128" t="str">
        <f>IF($D$601=0,"",IF(D598="[for completion]","",IF(D598="","",D598/$D$601)))</f>
        <v/>
      </c>
    </row>
    <row r="599" spans="1:7" x14ac:dyDescent="0.25">
      <c r="A599" s="51" t="s">
        <v>1405</v>
      </c>
      <c r="B599" s="65" t="s">
        <v>557</v>
      </c>
      <c r="C599" s="104" t="s">
        <v>179</v>
      </c>
      <c r="D599" s="104" t="s">
        <v>179</v>
      </c>
      <c r="E599" s="57"/>
      <c r="F599" s="109" t="str">
        <f>IF($C$601=0,"",IF(C599="[for completion]","",IF(C599="","",C599/$C$601)))</f>
        <v/>
      </c>
      <c r="G599" s="109" t="str">
        <f>IF($D$601=0,"",IF(D599="[for completion]","",IF(D599="","",D599/$D$601)))</f>
        <v/>
      </c>
    </row>
    <row r="600" spans="1:7" x14ac:dyDescent="0.25">
      <c r="A600" s="51" t="s">
        <v>1406</v>
      </c>
      <c r="B600" s="51" t="s">
        <v>1051</v>
      </c>
      <c r="C600" s="127" t="s">
        <v>179</v>
      </c>
      <c r="D600" s="127" t="s">
        <v>179</v>
      </c>
      <c r="E600" s="57"/>
      <c r="F600" s="109" t="str">
        <f>IF($C$601=0,"",IF(C600="[for completion]","",IF(C600="","",C600/$C$601)))</f>
        <v/>
      </c>
      <c r="G600" s="109" t="str">
        <f>IF($D$601=0,"",IF(D600="[for completion]","",IF(D600="","",D600/$D$601)))</f>
        <v/>
      </c>
    </row>
    <row r="601" spans="1:7" x14ac:dyDescent="0.25">
      <c r="A601" s="51" t="s">
        <v>1407</v>
      </c>
      <c r="B601" s="65" t="s">
        <v>202</v>
      </c>
      <c r="C601" s="104">
        <f>SUM(C597:C600)</f>
        <v>0</v>
      </c>
      <c r="D601" s="105">
        <f>SUM(D597:D600)</f>
        <v>0</v>
      </c>
      <c r="E601" s="57"/>
      <c r="F601" s="101">
        <f>SUM(F597:F600)</f>
        <v>0</v>
      </c>
      <c r="G601" s="101">
        <f>SUM(G597:G600)</f>
        <v>0</v>
      </c>
    </row>
    <row r="603" spans="1:7" x14ac:dyDescent="0.25">
      <c r="A603" s="107"/>
      <c r="B603" s="107" t="s">
        <v>1408</v>
      </c>
      <c r="C603" s="107" t="s">
        <v>1151</v>
      </c>
      <c r="D603" s="107" t="s">
        <v>1409</v>
      </c>
      <c r="E603" s="107"/>
      <c r="F603" s="107" t="s">
        <v>1153</v>
      </c>
      <c r="G603" s="107"/>
    </row>
    <row r="604" spans="1:7" x14ac:dyDescent="0.25">
      <c r="A604" s="51" t="s">
        <v>1410</v>
      </c>
      <c r="B604" s="65" t="s">
        <v>1274</v>
      </c>
      <c r="C604" s="104" t="s">
        <v>179</v>
      </c>
      <c r="D604" s="104" t="s">
        <v>179</v>
      </c>
      <c r="E604" s="287"/>
      <c r="F604" s="104" t="s">
        <v>179</v>
      </c>
      <c r="G604" s="109" t="str">
        <f t="shared" ref="G604:G622" si="36">IF($D$622=0,"",IF(D604="[for completion]","",IF(D604="","",D604/$D$622)))</f>
        <v/>
      </c>
    </row>
    <row r="605" spans="1:7" x14ac:dyDescent="0.25">
      <c r="A605" s="51" t="s">
        <v>1411</v>
      </c>
      <c r="B605" s="65" t="s">
        <v>1276</v>
      </c>
      <c r="C605" s="104" t="s">
        <v>179</v>
      </c>
      <c r="D605" s="104" t="s">
        <v>179</v>
      </c>
      <c r="E605" s="287"/>
      <c r="F605" s="104" t="s">
        <v>179</v>
      </c>
      <c r="G605" s="109" t="str">
        <f t="shared" si="36"/>
        <v/>
      </c>
    </row>
    <row r="606" spans="1:7" x14ac:dyDescent="0.25">
      <c r="A606" s="51" t="s">
        <v>1412</v>
      </c>
      <c r="B606" s="65" t="s">
        <v>1278</v>
      </c>
      <c r="C606" s="104" t="s">
        <v>179</v>
      </c>
      <c r="D606" s="104" t="s">
        <v>179</v>
      </c>
      <c r="E606" s="287"/>
      <c r="F606" s="104" t="s">
        <v>179</v>
      </c>
      <c r="G606" s="109" t="str">
        <f t="shared" si="36"/>
        <v/>
      </c>
    </row>
    <row r="607" spans="1:7" x14ac:dyDescent="0.25">
      <c r="A607" s="51" t="s">
        <v>1413</v>
      </c>
      <c r="B607" s="65" t="s">
        <v>1280</v>
      </c>
      <c r="C607" s="104" t="s">
        <v>179</v>
      </c>
      <c r="D607" s="104" t="s">
        <v>179</v>
      </c>
      <c r="E607" s="287"/>
      <c r="F607" s="104" t="s">
        <v>179</v>
      </c>
      <c r="G607" s="109" t="str">
        <f t="shared" si="36"/>
        <v/>
      </c>
    </row>
    <row r="608" spans="1:7" x14ac:dyDescent="0.25">
      <c r="A608" s="51" t="s">
        <v>1414</v>
      </c>
      <c r="B608" s="65" t="s">
        <v>1282</v>
      </c>
      <c r="C608" s="104" t="s">
        <v>179</v>
      </c>
      <c r="D608" s="104" t="s">
        <v>179</v>
      </c>
      <c r="E608" s="287"/>
      <c r="F608" s="104" t="s">
        <v>179</v>
      </c>
      <c r="G608" s="109" t="str">
        <f t="shared" si="36"/>
        <v/>
      </c>
    </row>
    <row r="609" spans="1:7" x14ac:dyDescent="0.25">
      <c r="A609" s="51" t="s">
        <v>1415</v>
      </c>
      <c r="B609" s="65" t="s">
        <v>1284</v>
      </c>
      <c r="C609" s="104" t="s">
        <v>179</v>
      </c>
      <c r="D609" s="104" t="s">
        <v>179</v>
      </c>
      <c r="E609" s="287"/>
      <c r="F609" s="104" t="s">
        <v>179</v>
      </c>
      <c r="G609" s="109" t="str">
        <f t="shared" si="36"/>
        <v/>
      </c>
    </row>
    <row r="610" spans="1:7" x14ac:dyDescent="0.25">
      <c r="A610" s="51" t="s">
        <v>1416</v>
      </c>
      <c r="B610" s="65" t="s">
        <v>1286</v>
      </c>
      <c r="C610" s="104" t="s">
        <v>179</v>
      </c>
      <c r="D610" s="104" t="s">
        <v>179</v>
      </c>
      <c r="E610" s="287"/>
      <c r="F610" s="104" t="s">
        <v>179</v>
      </c>
      <c r="G610" s="109" t="str">
        <f t="shared" si="36"/>
        <v/>
      </c>
    </row>
    <row r="611" spans="1:7" x14ac:dyDescent="0.25">
      <c r="A611" s="51" t="s">
        <v>1417</v>
      </c>
      <c r="B611" s="65" t="s">
        <v>1418</v>
      </c>
      <c r="C611" s="104" t="s">
        <v>179</v>
      </c>
      <c r="D611" s="104" t="s">
        <v>179</v>
      </c>
      <c r="E611" s="287"/>
      <c r="F611" s="104" t="s">
        <v>179</v>
      </c>
      <c r="G611" s="109" t="str">
        <f t="shared" si="36"/>
        <v/>
      </c>
    </row>
    <row r="612" spans="1:7" x14ac:dyDescent="0.25">
      <c r="A612" s="51" t="s">
        <v>1419</v>
      </c>
      <c r="B612" s="65" t="s">
        <v>1420</v>
      </c>
      <c r="C612" s="104" t="s">
        <v>179</v>
      </c>
      <c r="D612" s="104" t="s">
        <v>179</v>
      </c>
      <c r="E612" s="287"/>
      <c r="F612" s="104" t="s">
        <v>179</v>
      </c>
      <c r="G612" s="109" t="str">
        <f t="shared" si="36"/>
        <v/>
      </c>
    </row>
    <row r="613" spans="1:7" x14ac:dyDescent="0.25">
      <c r="A613" s="51" t="s">
        <v>1421</v>
      </c>
      <c r="B613" s="65" t="s">
        <v>1422</v>
      </c>
      <c r="C613" s="104" t="s">
        <v>179</v>
      </c>
      <c r="D613" s="104" t="s">
        <v>179</v>
      </c>
      <c r="E613" s="287"/>
      <c r="F613" s="104" t="s">
        <v>179</v>
      </c>
      <c r="G613" s="109" t="str">
        <f t="shared" si="36"/>
        <v/>
      </c>
    </row>
    <row r="614" spans="1:7" x14ac:dyDescent="0.25">
      <c r="A614" s="51" t="s">
        <v>1423</v>
      </c>
      <c r="B614" s="65" t="s">
        <v>1294</v>
      </c>
      <c r="C614" s="104" t="s">
        <v>179</v>
      </c>
      <c r="D614" s="104" t="s">
        <v>179</v>
      </c>
      <c r="E614" s="287"/>
      <c r="F614" s="104" t="s">
        <v>179</v>
      </c>
      <c r="G614" s="109" t="str">
        <f t="shared" si="36"/>
        <v/>
      </c>
    </row>
    <row r="615" spans="1:7" x14ac:dyDescent="0.25">
      <c r="A615" s="51" t="s">
        <v>1424</v>
      </c>
      <c r="B615" s="65" t="s">
        <v>1296</v>
      </c>
      <c r="C615" s="104" t="s">
        <v>179</v>
      </c>
      <c r="D615" s="104" t="s">
        <v>179</v>
      </c>
      <c r="E615" s="287"/>
      <c r="F615" s="104" t="s">
        <v>179</v>
      </c>
      <c r="G615" s="109" t="str">
        <f t="shared" si="36"/>
        <v/>
      </c>
    </row>
    <row r="616" spans="1:7" x14ac:dyDescent="0.25">
      <c r="A616" s="51" t="s">
        <v>1425</v>
      </c>
      <c r="B616" s="65" t="s">
        <v>200</v>
      </c>
      <c r="C616" s="104" t="s">
        <v>179</v>
      </c>
      <c r="D616" s="104" t="s">
        <v>179</v>
      </c>
      <c r="E616" s="287"/>
      <c r="F616" s="104" t="s">
        <v>179</v>
      </c>
      <c r="G616" s="109" t="str">
        <f t="shared" si="36"/>
        <v/>
      </c>
    </row>
    <row r="617" spans="1:7" x14ac:dyDescent="0.25">
      <c r="A617" s="51" t="s">
        <v>1426</v>
      </c>
      <c r="B617" s="65" t="s">
        <v>1051</v>
      </c>
      <c r="C617" s="104" t="s">
        <v>179</v>
      </c>
      <c r="D617" s="104" t="s">
        <v>179</v>
      </c>
      <c r="E617" s="287"/>
      <c r="F617" s="104" t="s">
        <v>179</v>
      </c>
      <c r="G617" s="109" t="str">
        <f t="shared" si="36"/>
        <v/>
      </c>
    </row>
    <row r="618" spans="1:7" x14ac:dyDescent="0.25">
      <c r="A618" s="51" t="s">
        <v>1427</v>
      </c>
      <c r="B618" s="65" t="s">
        <v>202</v>
      </c>
      <c r="C618" s="104">
        <f>SUM(C604:C617)</f>
        <v>0</v>
      </c>
      <c r="D618" s="51">
        <f>SUM(D604:D617)</f>
        <v>0</v>
      </c>
      <c r="E618" s="49"/>
      <c r="F618" s="104"/>
      <c r="G618" s="109" t="str">
        <f t="shared" si="36"/>
        <v/>
      </c>
    </row>
    <row r="619" spans="1:7" x14ac:dyDescent="0.25">
      <c r="A619" s="51" t="s">
        <v>1428</v>
      </c>
      <c r="B619" s="51" t="s">
        <v>1164</v>
      </c>
      <c r="F619" s="104" t="s">
        <v>179</v>
      </c>
      <c r="G619" s="109" t="str">
        <f t="shared" si="36"/>
        <v/>
      </c>
    </row>
    <row r="620" spans="1:7" x14ac:dyDescent="0.25">
      <c r="A620" s="51" t="s">
        <v>1429</v>
      </c>
      <c r="B620" s="65"/>
      <c r="C620" s="104"/>
      <c r="D620" s="105"/>
      <c r="E620" s="49"/>
      <c r="F620" s="109"/>
      <c r="G620" s="109" t="str">
        <f t="shared" si="36"/>
        <v/>
      </c>
    </row>
    <row r="621" spans="1:7" x14ac:dyDescent="0.25">
      <c r="A621" s="51" t="s">
        <v>1430</v>
      </c>
      <c r="B621" s="65"/>
      <c r="C621" s="104"/>
      <c r="D621" s="105"/>
      <c r="E621" s="49"/>
      <c r="F621" s="109"/>
      <c r="G621" s="109" t="str">
        <f t="shared" si="36"/>
        <v/>
      </c>
    </row>
    <row r="622" spans="1:7" x14ac:dyDescent="0.25">
      <c r="A622" s="51" t="s">
        <v>1431</v>
      </c>
      <c r="B622" s="65"/>
      <c r="C622" s="104"/>
      <c r="D622" s="105"/>
      <c r="E622" s="49"/>
      <c r="F622" s="109"/>
      <c r="G622" s="109" t="str">
        <f t="shared" si="36"/>
        <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C. HTT Harmonised Glossary'!B19" display="9. Non-Performing Loans (NPLs)" xr:uid="{00000000-0004-0000-0400-000005000000}"/>
    <hyperlink ref="B215" location="'C. HTT Harmonised Glossary'!B13" display="11. Loan to Value (LTV) Information - UNINDEXED" xr:uid="{00000000-0004-0000-0400-000006000000}"/>
    <hyperlink ref="B237" location="'C. HTT Harmonised Glossary'!B16" display="12. Loan to Value (LTV) Information - INDEXED " xr:uid="{00000000-0004-0000-04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C107" sqref="C107"/>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5" width="8.85546875" style="78" customWidth="1"/>
    <col min="16" max="16384" width="8.85546875" style="78"/>
  </cols>
  <sheetData>
    <row r="1" spans="1:14" ht="31.5" customHeight="1" x14ac:dyDescent="0.25">
      <c r="A1" s="48" t="s">
        <v>1432</v>
      </c>
      <c r="B1" s="48"/>
      <c r="C1" s="49"/>
      <c r="D1" s="49"/>
      <c r="E1" s="49"/>
      <c r="F1" s="150" t="s">
        <v>111</v>
      </c>
      <c r="H1" s="49"/>
      <c r="I1" s="48"/>
      <c r="J1" s="49"/>
      <c r="K1" s="49"/>
      <c r="L1" s="49"/>
      <c r="M1" s="49"/>
    </row>
    <row r="2" spans="1:14" ht="15.75" customHeight="1" thickBot="1" x14ac:dyDescent="0.3">
      <c r="A2" s="49"/>
      <c r="B2" s="49"/>
      <c r="C2" s="49"/>
      <c r="D2" s="49"/>
      <c r="E2" s="49"/>
      <c r="F2" s="49"/>
      <c r="L2" s="49"/>
      <c r="M2" s="49"/>
    </row>
    <row r="3" spans="1:14" ht="19.5" customHeight="1" thickBot="1" x14ac:dyDescent="0.3">
      <c r="A3" s="52"/>
      <c r="B3" s="53" t="s">
        <v>112</v>
      </c>
      <c r="C3" s="54" t="s">
        <v>1433</v>
      </c>
      <c r="D3" s="52"/>
      <c r="E3" s="52"/>
      <c r="F3" s="52"/>
      <c r="G3" s="52"/>
      <c r="L3" s="49"/>
      <c r="M3" s="49"/>
    </row>
    <row r="4" spans="1:14" ht="15.75" customHeight="1" thickBot="1" x14ac:dyDescent="0.3">
      <c r="L4" s="49"/>
      <c r="M4" s="49"/>
    </row>
    <row r="5" spans="1:14" ht="18.75" customHeight="1" x14ac:dyDescent="0.25">
      <c r="B5" s="56" t="s">
        <v>1434</v>
      </c>
      <c r="C5" s="55"/>
      <c r="E5" s="57"/>
      <c r="F5" s="57"/>
      <c r="L5" s="49"/>
      <c r="M5" s="49"/>
    </row>
    <row r="6" spans="1:14" ht="15.75" customHeight="1" thickBot="1" x14ac:dyDescent="0.3">
      <c r="B6" s="58" t="s">
        <v>1435</v>
      </c>
      <c r="L6" s="49"/>
      <c r="M6" s="49"/>
    </row>
    <row r="7" spans="1:14" s="87" customFormat="1" x14ac:dyDescent="0.25">
      <c r="A7" s="51"/>
      <c r="B7" s="72"/>
      <c r="C7" s="51"/>
      <c r="D7" s="51"/>
      <c r="E7" s="51"/>
      <c r="F7" s="51"/>
      <c r="G7" s="49"/>
      <c r="I7" s="51"/>
      <c r="J7" s="51"/>
      <c r="K7" s="51"/>
      <c r="L7" s="49"/>
      <c r="M7" s="49"/>
      <c r="N7" s="49"/>
    </row>
    <row r="8" spans="1:14" ht="37.5" customHeight="1" x14ac:dyDescent="0.25">
      <c r="A8" s="60" t="s">
        <v>123</v>
      </c>
      <c r="B8" s="60" t="s">
        <v>1435</v>
      </c>
      <c r="C8" s="61"/>
      <c r="D8" s="61"/>
      <c r="E8" s="61"/>
      <c r="F8" s="61"/>
      <c r="G8" s="62"/>
      <c r="I8" s="65"/>
      <c r="J8" s="57"/>
      <c r="K8" s="57"/>
      <c r="L8" s="57"/>
      <c r="M8" s="57"/>
    </row>
    <row r="9" spans="1:14" ht="15" customHeight="1" x14ac:dyDescent="0.25">
      <c r="A9" s="67"/>
      <c r="B9" s="68" t="s">
        <v>1436</v>
      </c>
      <c r="C9" s="67"/>
      <c r="D9" s="67"/>
      <c r="E9" s="67"/>
      <c r="F9" s="70"/>
      <c r="G9" s="70"/>
      <c r="I9" s="65"/>
      <c r="J9" s="63"/>
      <c r="K9" s="63"/>
      <c r="L9" s="63"/>
      <c r="M9" s="79"/>
      <c r="N9" s="79"/>
    </row>
    <row r="10" spans="1:14" x14ac:dyDescent="0.25">
      <c r="A10" s="51" t="s">
        <v>1437</v>
      </c>
      <c r="B10" s="51" t="s">
        <v>1438</v>
      </c>
      <c r="C10" s="104" t="s">
        <v>179</v>
      </c>
      <c r="E10" s="65"/>
      <c r="F10" s="65"/>
      <c r="I10" s="65"/>
      <c r="L10" s="65"/>
      <c r="M10" s="65"/>
    </row>
    <row r="11" spans="1:14" outlineLevel="1" x14ac:dyDescent="0.25">
      <c r="A11" s="51" t="s">
        <v>1439</v>
      </c>
      <c r="B11" s="77" t="s">
        <v>671</v>
      </c>
      <c r="C11" s="104"/>
      <c r="E11" s="65"/>
      <c r="F11" s="65"/>
      <c r="I11" s="65"/>
      <c r="L11" s="65"/>
      <c r="M11" s="65"/>
    </row>
    <row r="12" spans="1:14" outlineLevel="1" x14ac:dyDescent="0.25">
      <c r="A12" s="51" t="s">
        <v>1440</v>
      </c>
      <c r="B12" s="77" t="s">
        <v>673</v>
      </c>
      <c r="C12" s="105"/>
      <c r="E12" s="65"/>
      <c r="F12" s="65"/>
      <c r="I12" s="65"/>
      <c r="L12" s="65"/>
      <c r="M12" s="65"/>
    </row>
    <row r="13" spans="1:14" outlineLevel="1" x14ac:dyDescent="0.25">
      <c r="A13" s="51" t="s">
        <v>1441</v>
      </c>
      <c r="E13" s="65"/>
      <c r="F13" s="65"/>
      <c r="I13" s="65"/>
      <c r="L13" s="65"/>
      <c r="M13" s="65"/>
    </row>
    <row r="14" spans="1:14" outlineLevel="1" x14ac:dyDescent="0.25">
      <c r="A14" s="51" t="s">
        <v>1442</v>
      </c>
      <c r="E14" s="65"/>
      <c r="F14" s="65"/>
      <c r="I14" s="65"/>
      <c r="L14" s="65"/>
      <c r="M14" s="65"/>
    </row>
    <row r="15" spans="1:14" outlineLevel="1" x14ac:dyDescent="0.25">
      <c r="A15" s="51" t="s">
        <v>1443</v>
      </c>
      <c r="E15" s="65"/>
      <c r="F15" s="65"/>
      <c r="I15" s="65"/>
      <c r="L15" s="65"/>
      <c r="M15" s="65"/>
    </row>
    <row r="16" spans="1:14" outlineLevel="1" x14ac:dyDescent="0.25">
      <c r="A16" s="51" t="s">
        <v>1444</v>
      </c>
      <c r="E16" s="65"/>
      <c r="F16" s="65"/>
      <c r="I16" s="65"/>
      <c r="L16" s="65"/>
      <c r="M16" s="65"/>
    </row>
    <row r="17" spans="1:14" outlineLevel="1" x14ac:dyDescent="0.25">
      <c r="A17" s="51" t="s">
        <v>1445</v>
      </c>
      <c r="E17" s="65"/>
      <c r="F17" s="65"/>
      <c r="I17" s="65"/>
      <c r="L17" s="65"/>
      <c r="M17" s="65"/>
    </row>
    <row r="18" spans="1:14" x14ac:dyDescent="0.25">
      <c r="A18" s="67"/>
      <c r="B18" s="67" t="s">
        <v>1446</v>
      </c>
      <c r="C18" s="67" t="s">
        <v>891</v>
      </c>
      <c r="D18" s="67" t="s">
        <v>1447</v>
      </c>
      <c r="E18" s="67"/>
      <c r="F18" s="67" t="s">
        <v>1448</v>
      </c>
      <c r="G18" s="67" t="s">
        <v>1449</v>
      </c>
      <c r="I18" s="86"/>
      <c r="J18" s="63"/>
      <c r="K18" s="63"/>
      <c r="L18" s="57"/>
      <c r="M18" s="63"/>
      <c r="N18" s="63"/>
    </row>
    <row r="19" spans="1:14" x14ac:dyDescent="0.25">
      <c r="A19" s="51" t="s">
        <v>1450</v>
      </c>
      <c r="B19" s="51" t="s">
        <v>1451</v>
      </c>
      <c r="C19" s="104" t="e">
        <f>(C37/D19)*1000</f>
        <v>#VALUE!</v>
      </c>
      <c r="D19" s="286" t="str">
        <f>C10</f>
        <v>[For completion]</v>
      </c>
      <c r="E19" s="63"/>
      <c r="F19" s="79"/>
      <c r="G19" s="79"/>
      <c r="I19" s="65"/>
      <c r="L19" s="63"/>
      <c r="M19" s="79"/>
      <c r="N19" s="79"/>
    </row>
    <row r="20" spans="1:14" x14ac:dyDescent="0.25">
      <c r="A20" s="63"/>
      <c r="B20" s="86"/>
      <c r="C20" s="63"/>
      <c r="D20" s="63"/>
      <c r="E20" s="63"/>
      <c r="F20" s="79"/>
      <c r="G20" s="79"/>
      <c r="I20" s="86"/>
      <c r="J20" s="63"/>
      <c r="K20" s="63"/>
      <c r="L20" s="63"/>
      <c r="M20" s="79"/>
      <c r="N20" s="79"/>
    </row>
    <row r="21" spans="1:14" x14ac:dyDescent="0.25">
      <c r="B21" s="51" t="s">
        <v>897</v>
      </c>
      <c r="C21" s="63"/>
      <c r="D21" s="63"/>
      <c r="E21" s="63"/>
      <c r="F21" s="79"/>
      <c r="G21" s="79"/>
      <c r="I21" s="65"/>
      <c r="J21" s="63"/>
      <c r="K21" s="63"/>
      <c r="L21" s="63"/>
      <c r="M21" s="79"/>
      <c r="N21" s="79"/>
    </row>
    <row r="22" spans="1:14" x14ac:dyDescent="0.25">
      <c r="A22" s="51" t="s">
        <v>1452</v>
      </c>
      <c r="B22" s="133" t="s">
        <v>1453</v>
      </c>
      <c r="C22" s="104" t="s">
        <v>179</v>
      </c>
      <c r="D22" s="105" t="s">
        <v>179</v>
      </c>
      <c r="E22" s="65"/>
      <c r="F22" s="109" t="str">
        <f t="shared" ref="F22:F36" si="0">IF($C$37=0,"",IF(C22="[for completion]","",C22/$C$37))</f>
        <v/>
      </c>
      <c r="G22" s="109" t="str">
        <f t="shared" ref="G22:G36" si="1">IF($D$37=0,"",IF(D22="[for completion]","",D22/$D$37))</f>
        <v/>
      </c>
      <c r="I22" s="65"/>
      <c r="L22" s="65"/>
      <c r="M22" s="74"/>
      <c r="N22" s="74"/>
    </row>
    <row r="23" spans="1:14" x14ac:dyDescent="0.25">
      <c r="A23" s="51" t="s">
        <v>1454</v>
      </c>
      <c r="B23" s="133" t="s">
        <v>1455</v>
      </c>
      <c r="C23" s="104" t="s">
        <v>179</v>
      </c>
      <c r="D23" s="105" t="s">
        <v>179</v>
      </c>
      <c r="E23" s="65"/>
      <c r="F23" s="109" t="str">
        <f t="shared" si="0"/>
        <v/>
      </c>
      <c r="G23" s="109" t="str">
        <f t="shared" si="1"/>
        <v/>
      </c>
      <c r="I23" s="65"/>
      <c r="L23" s="65"/>
      <c r="M23" s="74"/>
      <c r="N23" s="74"/>
    </row>
    <row r="24" spans="1:14" x14ac:dyDescent="0.25">
      <c r="A24" s="51" t="s">
        <v>1456</v>
      </c>
      <c r="B24" s="133" t="s">
        <v>1457</v>
      </c>
      <c r="C24" s="104" t="s">
        <v>179</v>
      </c>
      <c r="D24" s="105" t="s">
        <v>179</v>
      </c>
      <c r="F24" s="109" t="str">
        <f t="shared" si="0"/>
        <v/>
      </c>
      <c r="G24" s="109" t="str">
        <f t="shared" si="1"/>
        <v/>
      </c>
      <c r="I24" s="65"/>
      <c r="M24" s="74"/>
      <c r="N24" s="74"/>
    </row>
    <row r="25" spans="1:14" x14ac:dyDescent="0.25">
      <c r="A25" s="51" t="s">
        <v>1458</v>
      </c>
      <c r="B25" s="65" t="s">
        <v>809</v>
      </c>
      <c r="C25" s="104" t="s">
        <v>179</v>
      </c>
      <c r="D25" s="105" t="s">
        <v>179</v>
      </c>
      <c r="E25" s="81"/>
      <c r="F25" s="109" t="str">
        <f t="shared" si="0"/>
        <v/>
      </c>
      <c r="G25" s="109" t="str">
        <f t="shared" si="1"/>
        <v/>
      </c>
      <c r="I25" s="65"/>
      <c r="L25" s="81"/>
      <c r="M25" s="74"/>
      <c r="N25" s="74"/>
    </row>
    <row r="26" spans="1:14" x14ac:dyDescent="0.25">
      <c r="A26" s="51" t="s">
        <v>1459</v>
      </c>
      <c r="B26" s="65" t="s">
        <v>809</v>
      </c>
      <c r="C26" s="104" t="s">
        <v>179</v>
      </c>
      <c r="D26" s="105" t="s">
        <v>179</v>
      </c>
      <c r="E26" s="81"/>
      <c r="F26" s="109" t="str">
        <f t="shared" si="0"/>
        <v/>
      </c>
      <c r="G26" s="109" t="str">
        <f t="shared" si="1"/>
        <v/>
      </c>
      <c r="I26" s="65"/>
      <c r="L26" s="81"/>
      <c r="M26" s="74"/>
      <c r="N26" s="74"/>
    </row>
    <row r="27" spans="1:14" x14ac:dyDescent="0.25">
      <c r="A27" s="51" t="s">
        <v>1460</v>
      </c>
      <c r="B27" s="65" t="s">
        <v>809</v>
      </c>
      <c r="C27" s="104" t="s">
        <v>179</v>
      </c>
      <c r="D27" s="105" t="s">
        <v>179</v>
      </c>
      <c r="E27" s="81"/>
      <c r="F27" s="109" t="str">
        <f t="shared" si="0"/>
        <v/>
      </c>
      <c r="G27" s="109" t="str">
        <f t="shared" si="1"/>
        <v/>
      </c>
      <c r="I27" s="65"/>
      <c r="L27" s="81"/>
      <c r="M27" s="74"/>
      <c r="N27" s="74"/>
    </row>
    <row r="28" spans="1:14" x14ac:dyDescent="0.25">
      <c r="A28" s="51" t="s">
        <v>1461</v>
      </c>
      <c r="B28" s="65" t="s">
        <v>809</v>
      </c>
      <c r="C28" s="104" t="s">
        <v>179</v>
      </c>
      <c r="D28" s="105" t="s">
        <v>179</v>
      </c>
      <c r="E28" s="81"/>
      <c r="F28" s="109" t="str">
        <f t="shared" si="0"/>
        <v/>
      </c>
      <c r="G28" s="109" t="str">
        <f t="shared" si="1"/>
        <v/>
      </c>
      <c r="I28" s="65"/>
      <c r="L28" s="81"/>
      <c r="M28" s="74"/>
      <c r="N28" s="74"/>
    </row>
    <row r="29" spans="1:14" x14ac:dyDescent="0.25">
      <c r="A29" s="51" t="s">
        <v>1462</v>
      </c>
      <c r="B29" s="65" t="s">
        <v>809</v>
      </c>
      <c r="C29" s="104" t="s">
        <v>179</v>
      </c>
      <c r="D29" s="105" t="s">
        <v>179</v>
      </c>
      <c r="E29" s="81"/>
      <c r="F29" s="109" t="str">
        <f t="shared" si="0"/>
        <v/>
      </c>
      <c r="G29" s="109" t="str">
        <f t="shared" si="1"/>
        <v/>
      </c>
      <c r="I29" s="65"/>
      <c r="L29" s="81"/>
      <c r="M29" s="74"/>
      <c r="N29" s="74"/>
    </row>
    <row r="30" spans="1:14" x14ac:dyDescent="0.25">
      <c r="A30" s="51" t="s">
        <v>1463</v>
      </c>
      <c r="B30" s="65" t="s">
        <v>809</v>
      </c>
      <c r="C30" s="104" t="s">
        <v>179</v>
      </c>
      <c r="D30" s="105" t="s">
        <v>179</v>
      </c>
      <c r="E30" s="81"/>
      <c r="F30" s="109" t="str">
        <f t="shared" si="0"/>
        <v/>
      </c>
      <c r="G30" s="109" t="str">
        <f t="shared" si="1"/>
        <v/>
      </c>
      <c r="I30" s="65"/>
      <c r="L30" s="81"/>
      <c r="M30" s="74"/>
      <c r="N30" s="74"/>
    </row>
    <row r="31" spans="1:14" x14ac:dyDescent="0.25">
      <c r="A31" s="51" t="s">
        <v>1464</v>
      </c>
      <c r="B31" s="65" t="s">
        <v>809</v>
      </c>
      <c r="C31" s="104" t="s">
        <v>179</v>
      </c>
      <c r="D31" s="105" t="s">
        <v>179</v>
      </c>
      <c r="E31" s="81"/>
      <c r="F31" s="109" t="str">
        <f t="shared" si="0"/>
        <v/>
      </c>
      <c r="G31" s="109" t="str">
        <f t="shared" si="1"/>
        <v/>
      </c>
      <c r="I31" s="65"/>
      <c r="L31" s="81"/>
      <c r="M31" s="74"/>
      <c r="N31" s="74"/>
    </row>
    <row r="32" spans="1:14" x14ac:dyDescent="0.25">
      <c r="A32" s="51" t="s">
        <v>1465</v>
      </c>
      <c r="B32" s="65" t="s">
        <v>809</v>
      </c>
      <c r="C32" s="104" t="s">
        <v>179</v>
      </c>
      <c r="D32" s="105" t="s">
        <v>179</v>
      </c>
      <c r="E32" s="81"/>
      <c r="F32" s="109" t="str">
        <f t="shared" si="0"/>
        <v/>
      </c>
      <c r="G32" s="109" t="str">
        <f t="shared" si="1"/>
        <v/>
      </c>
      <c r="I32" s="65"/>
      <c r="L32" s="81"/>
      <c r="M32" s="74"/>
      <c r="N32" s="74"/>
    </row>
    <row r="33" spans="1:14" x14ac:dyDescent="0.25">
      <c r="A33" s="51" t="s">
        <v>1466</v>
      </c>
      <c r="B33" s="65" t="s">
        <v>809</v>
      </c>
      <c r="C33" s="104" t="s">
        <v>179</v>
      </c>
      <c r="D33" s="105" t="s">
        <v>179</v>
      </c>
      <c r="E33" s="81"/>
      <c r="F33" s="109" t="str">
        <f t="shared" si="0"/>
        <v/>
      </c>
      <c r="G33" s="109" t="str">
        <f t="shared" si="1"/>
        <v/>
      </c>
      <c r="I33" s="65"/>
      <c r="L33" s="81"/>
      <c r="M33" s="74"/>
      <c r="N33" s="74"/>
    </row>
    <row r="34" spans="1:14" x14ac:dyDescent="0.25">
      <c r="A34" s="51" t="s">
        <v>1467</v>
      </c>
      <c r="B34" s="65" t="s">
        <v>809</v>
      </c>
      <c r="C34" s="104" t="s">
        <v>179</v>
      </c>
      <c r="D34" s="105" t="s">
        <v>179</v>
      </c>
      <c r="E34" s="81"/>
      <c r="F34" s="109" t="str">
        <f t="shared" si="0"/>
        <v/>
      </c>
      <c r="G34" s="109" t="str">
        <f t="shared" si="1"/>
        <v/>
      </c>
      <c r="I34" s="65"/>
      <c r="L34" s="81"/>
      <c r="M34" s="74"/>
      <c r="N34" s="74"/>
    </row>
    <row r="35" spans="1:14" x14ac:dyDescent="0.25">
      <c r="A35" s="51" t="s">
        <v>1468</v>
      </c>
      <c r="B35" s="65" t="s">
        <v>809</v>
      </c>
      <c r="C35" s="104" t="s">
        <v>179</v>
      </c>
      <c r="D35" s="105" t="s">
        <v>179</v>
      </c>
      <c r="E35" s="81"/>
      <c r="F35" s="109" t="str">
        <f t="shared" si="0"/>
        <v/>
      </c>
      <c r="G35" s="109" t="str">
        <f t="shared" si="1"/>
        <v/>
      </c>
      <c r="I35" s="65"/>
      <c r="L35" s="81"/>
      <c r="M35" s="74"/>
      <c r="N35" s="74"/>
    </row>
    <row r="36" spans="1:14" x14ac:dyDescent="0.25">
      <c r="A36" s="51" t="s">
        <v>1469</v>
      </c>
      <c r="B36" s="65" t="s">
        <v>809</v>
      </c>
      <c r="C36" s="104" t="s">
        <v>179</v>
      </c>
      <c r="D36" s="105" t="s">
        <v>179</v>
      </c>
      <c r="E36" s="81"/>
      <c r="F36" s="109" t="str">
        <f t="shared" si="0"/>
        <v/>
      </c>
      <c r="G36" s="109" t="str">
        <f t="shared" si="1"/>
        <v/>
      </c>
      <c r="I36" s="65"/>
      <c r="L36" s="81"/>
      <c r="M36" s="74"/>
      <c r="N36" s="74"/>
    </row>
    <row r="37" spans="1:14" x14ac:dyDescent="0.25">
      <c r="A37" s="51" t="s">
        <v>1470</v>
      </c>
      <c r="B37" s="75" t="s">
        <v>202</v>
      </c>
      <c r="C37" s="106">
        <f>SUM(C22:C36)</f>
        <v>0</v>
      </c>
      <c r="D37" s="73">
        <f>SUM(D22:D36)</f>
        <v>0</v>
      </c>
      <c r="E37" s="81"/>
      <c r="F37" s="110">
        <f>SUM(F22:F36)</f>
        <v>0</v>
      </c>
      <c r="G37" s="110">
        <f>SUM(G22:G36)</f>
        <v>0</v>
      </c>
      <c r="I37" s="75"/>
      <c r="J37" s="65"/>
      <c r="K37" s="65"/>
      <c r="L37" s="81"/>
      <c r="M37" s="76"/>
      <c r="N37" s="76"/>
    </row>
    <row r="38" spans="1:14" x14ac:dyDescent="0.25">
      <c r="A38" s="67"/>
      <c r="B38" s="68" t="s">
        <v>1471</v>
      </c>
      <c r="C38" s="67" t="s">
        <v>161</v>
      </c>
      <c r="D38" s="67"/>
      <c r="E38" s="69"/>
      <c r="F38" s="67" t="s">
        <v>1448</v>
      </c>
      <c r="G38" s="67"/>
      <c r="I38" s="86"/>
      <c r="J38" s="63"/>
      <c r="K38" s="63"/>
      <c r="L38" s="57"/>
      <c r="M38" s="63"/>
      <c r="N38" s="63"/>
    </row>
    <row r="39" spans="1:14" x14ac:dyDescent="0.25">
      <c r="A39" s="51" t="s">
        <v>1472</v>
      </c>
      <c r="B39" s="65" t="s">
        <v>1473</v>
      </c>
      <c r="C39" s="104" t="s">
        <v>179</v>
      </c>
      <c r="E39" s="88"/>
      <c r="F39" s="109" t="str">
        <f>IF($C$42=0,"",IF(C39="[for completion]","",C39/$C$42))</f>
        <v/>
      </c>
      <c r="G39" s="73"/>
      <c r="I39" s="65"/>
      <c r="L39" s="88"/>
      <c r="M39" s="74"/>
      <c r="N39" s="73"/>
    </row>
    <row r="40" spans="1:14" x14ac:dyDescent="0.25">
      <c r="A40" s="51" t="s">
        <v>1474</v>
      </c>
      <c r="B40" s="65" t="s">
        <v>1475</v>
      </c>
      <c r="C40" s="104" t="s">
        <v>179</v>
      </c>
      <c r="E40" s="88"/>
      <c r="F40" s="109" t="str">
        <f>IF($C$42=0,"",IF(C40="[for completion]","",C40/$C$42))</f>
        <v/>
      </c>
      <c r="G40" s="73"/>
      <c r="I40" s="65"/>
      <c r="L40" s="88"/>
      <c r="M40" s="74"/>
      <c r="N40" s="73"/>
    </row>
    <row r="41" spans="1:14" x14ac:dyDescent="0.25">
      <c r="A41" s="51" t="s">
        <v>1476</v>
      </c>
      <c r="B41" s="65" t="s">
        <v>200</v>
      </c>
      <c r="C41" s="104" t="s">
        <v>179</v>
      </c>
      <c r="E41" s="81"/>
      <c r="F41" s="109" t="str">
        <f>IF($C$42=0,"",IF(C41="[for completion]","",C41/$C$42))</f>
        <v/>
      </c>
      <c r="G41" s="73"/>
      <c r="I41" s="65"/>
      <c r="L41" s="81"/>
      <c r="M41" s="74"/>
      <c r="N41" s="73"/>
    </row>
    <row r="42" spans="1:14" x14ac:dyDescent="0.25">
      <c r="A42" s="51" t="s">
        <v>1477</v>
      </c>
      <c r="B42" s="75" t="s">
        <v>202</v>
      </c>
      <c r="C42" s="106">
        <f>SUM(C39:C41)</f>
        <v>0</v>
      </c>
      <c r="D42" s="65"/>
      <c r="E42" s="81"/>
      <c r="F42" s="110">
        <f>SUM(F39:F41)</f>
        <v>0</v>
      </c>
      <c r="G42" s="73"/>
      <c r="I42" s="65"/>
      <c r="L42" s="81"/>
      <c r="M42" s="74"/>
      <c r="N42" s="73"/>
    </row>
    <row r="43" spans="1:14" outlineLevel="1" x14ac:dyDescent="0.25">
      <c r="A43" s="51" t="s">
        <v>1478</v>
      </c>
      <c r="B43" s="75"/>
      <c r="C43" s="65"/>
      <c r="D43" s="65"/>
      <c r="E43" s="81"/>
      <c r="F43" s="76"/>
      <c r="G43" s="73"/>
      <c r="I43" s="65"/>
      <c r="L43" s="81"/>
      <c r="M43" s="74"/>
      <c r="N43" s="73"/>
    </row>
    <row r="44" spans="1:14" outlineLevel="1" x14ac:dyDescent="0.25">
      <c r="A44" s="51" t="s">
        <v>1479</v>
      </c>
      <c r="B44" s="75"/>
      <c r="C44" s="65"/>
      <c r="D44" s="65"/>
      <c r="E44" s="81"/>
      <c r="F44" s="76"/>
      <c r="G44" s="73"/>
      <c r="I44" s="65"/>
      <c r="L44" s="81"/>
      <c r="M44" s="74"/>
      <c r="N44" s="73"/>
    </row>
    <row r="45" spans="1:14" outlineLevel="1" x14ac:dyDescent="0.25">
      <c r="A45" s="51" t="s">
        <v>1480</v>
      </c>
      <c r="B45" s="65"/>
      <c r="E45" s="81"/>
      <c r="F45" s="74"/>
      <c r="G45" s="73"/>
      <c r="I45" s="65"/>
      <c r="L45" s="81"/>
      <c r="M45" s="74"/>
      <c r="N45" s="73"/>
    </row>
    <row r="46" spans="1:14" outlineLevel="1" x14ac:dyDescent="0.25">
      <c r="A46" s="51" t="s">
        <v>1481</v>
      </c>
      <c r="B46" s="65"/>
      <c r="E46" s="81"/>
      <c r="F46" s="74"/>
      <c r="G46" s="73"/>
      <c r="I46" s="65"/>
      <c r="L46" s="81"/>
      <c r="M46" s="74"/>
      <c r="N46" s="73"/>
    </row>
    <row r="47" spans="1:14" outlineLevel="1" x14ac:dyDescent="0.25">
      <c r="A47" s="51" t="s">
        <v>1482</v>
      </c>
      <c r="B47" s="65"/>
      <c r="E47" s="81"/>
      <c r="F47" s="74"/>
      <c r="G47" s="73"/>
      <c r="I47" s="65"/>
      <c r="L47" s="81"/>
      <c r="M47" s="74"/>
      <c r="N47" s="73"/>
    </row>
    <row r="48" spans="1:14" ht="15" customHeight="1" x14ac:dyDescent="0.25">
      <c r="A48" s="67"/>
      <c r="B48" s="68" t="s">
        <v>689</v>
      </c>
      <c r="C48" s="67" t="s">
        <v>1448</v>
      </c>
      <c r="D48" s="67"/>
      <c r="E48" s="69"/>
      <c r="F48" s="70"/>
      <c r="G48" s="70"/>
      <c r="I48" s="86"/>
      <c r="J48" s="63"/>
      <c r="K48" s="63"/>
      <c r="L48" s="57"/>
      <c r="M48" s="79"/>
      <c r="N48" s="79"/>
    </row>
    <row r="49" spans="1:14" x14ac:dyDescent="0.25">
      <c r="A49" s="51" t="s">
        <v>1483</v>
      </c>
      <c r="B49" s="85" t="s">
        <v>691</v>
      </c>
      <c r="C49" s="101">
        <f>SUM(C50:C76)</f>
        <v>0</v>
      </c>
      <c r="G49" s="51"/>
      <c r="I49" s="57"/>
      <c r="N49" s="51"/>
    </row>
    <row r="50" spans="1:14" x14ac:dyDescent="0.25">
      <c r="A50" s="51" t="s">
        <v>1484</v>
      </c>
      <c r="B50" s="51" t="s">
        <v>693</v>
      </c>
      <c r="C50" s="104" t="s">
        <v>179</v>
      </c>
      <c r="G50" s="51"/>
      <c r="N50" s="51"/>
    </row>
    <row r="51" spans="1:14" x14ac:dyDescent="0.25">
      <c r="A51" s="51" t="s">
        <v>1485</v>
      </c>
      <c r="B51" s="51" t="s">
        <v>695</v>
      </c>
      <c r="C51" s="104" t="s">
        <v>179</v>
      </c>
      <c r="G51" s="51"/>
      <c r="N51" s="51"/>
    </row>
    <row r="52" spans="1:14" x14ac:dyDescent="0.25">
      <c r="A52" s="51" t="s">
        <v>1486</v>
      </c>
      <c r="B52" s="51" t="s">
        <v>697</v>
      </c>
      <c r="C52" s="104" t="s">
        <v>179</v>
      </c>
      <c r="G52" s="51"/>
      <c r="N52" s="51"/>
    </row>
    <row r="53" spans="1:14" x14ac:dyDescent="0.25">
      <c r="A53" s="51" t="s">
        <v>1487</v>
      </c>
      <c r="B53" s="51" t="s">
        <v>699</v>
      </c>
      <c r="C53" s="104" t="s">
        <v>179</v>
      </c>
      <c r="G53" s="51"/>
      <c r="N53" s="51"/>
    </row>
    <row r="54" spans="1:14" x14ac:dyDescent="0.25">
      <c r="A54" s="51" t="s">
        <v>1488</v>
      </c>
      <c r="B54" s="51" t="s">
        <v>701</v>
      </c>
      <c r="C54" s="104" t="s">
        <v>179</v>
      </c>
      <c r="G54" s="51"/>
      <c r="N54" s="51"/>
    </row>
    <row r="55" spans="1:14" x14ac:dyDescent="0.25">
      <c r="A55" s="51" t="s">
        <v>1489</v>
      </c>
      <c r="B55" s="51" t="s">
        <v>703</v>
      </c>
      <c r="C55" s="104" t="s">
        <v>179</v>
      </c>
      <c r="G55" s="51"/>
      <c r="N55" s="51"/>
    </row>
    <row r="56" spans="1:14" x14ac:dyDescent="0.25">
      <c r="A56" s="51" t="s">
        <v>1490</v>
      </c>
      <c r="B56" s="51" t="s">
        <v>705</v>
      </c>
      <c r="C56" s="104" t="s">
        <v>179</v>
      </c>
      <c r="G56" s="51"/>
      <c r="N56" s="51"/>
    </row>
    <row r="57" spans="1:14" x14ac:dyDescent="0.25">
      <c r="A57" s="51" t="s">
        <v>1491</v>
      </c>
      <c r="B57" s="51" t="s">
        <v>707</v>
      </c>
      <c r="C57" s="104" t="s">
        <v>179</v>
      </c>
      <c r="G57" s="51"/>
      <c r="N57" s="51"/>
    </row>
    <row r="58" spans="1:14" x14ac:dyDescent="0.25">
      <c r="A58" s="51" t="s">
        <v>1492</v>
      </c>
      <c r="B58" s="51" t="s">
        <v>709</v>
      </c>
      <c r="C58" s="104" t="s">
        <v>179</v>
      </c>
      <c r="G58" s="51"/>
      <c r="N58" s="51"/>
    </row>
    <row r="59" spans="1:14" x14ac:dyDescent="0.25">
      <c r="A59" s="51" t="s">
        <v>1493</v>
      </c>
      <c r="B59" s="51" t="s">
        <v>711</v>
      </c>
      <c r="C59" s="104" t="s">
        <v>179</v>
      </c>
      <c r="G59" s="51"/>
      <c r="N59" s="51"/>
    </row>
    <row r="60" spans="1:14" x14ac:dyDescent="0.25">
      <c r="A60" s="51" t="s">
        <v>1494</v>
      </c>
      <c r="B60" s="51" t="s">
        <v>2</v>
      </c>
      <c r="C60" s="104" t="s">
        <v>179</v>
      </c>
      <c r="G60" s="51"/>
      <c r="N60" s="51"/>
    </row>
    <row r="61" spans="1:14" x14ac:dyDescent="0.25">
      <c r="A61" s="51" t="s">
        <v>1495</v>
      </c>
      <c r="B61" s="51" t="s">
        <v>714</v>
      </c>
      <c r="C61" s="104" t="s">
        <v>179</v>
      </c>
      <c r="G61" s="51"/>
      <c r="N61" s="51"/>
    </row>
    <row r="62" spans="1:14" x14ac:dyDescent="0.25">
      <c r="A62" s="51" t="s">
        <v>1496</v>
      </c>
      <c r="B62" s="51" t="s">
        <v>716</v>
      </c>
      <c r="C62" s="104" t="s">
        <v>179</v>
      </c>
      <c r="G62" s="51"/>
      <c r="N62" s="51"/>
    </row>
    <row r="63" spans="1:14" x14ac:dyDescent="0.25">
      <c r="A63" s="51" t="s">
        <v>1497</v>
      </c>
      <c r="B63" s="51" t="s">
        <v>718</v>
      </c>
      <c r="C63" s="104" t="s">
        <v>179</v>
      </c>
      <c r="G63" s="51"/>
      <c r="N63" s="51"/>
    </row>
    <row r="64" spans="1:14" x14ac:dyDescent="0.25">
      <c r="A64" s="51" t="s">
        <v>1498</v>
      </c>
      <c r="B64" s="51" t="s">
        <v>720</v>
      </c>
      <c r="C64" s="104" t="s">
        <v>179</v>
      </c>
      <c r="G64" s="51"/>
      <c r="N64" s="51"/>
    </row>
    <row r="65" spans="1:14" x14ac:dyDescent="0.25">
      <c r="A65" s="51" t="s">
        <v>1499</v>
      </c>
      <c r="B65" s="51" t="s">
        <v>722</v>
      </c>
      <c r="C65" s="104" t="s">
        <v>179</v>
      </c>
      <c r="G65" s="51"/>
      <c r="N65" s="51"/>
    </row>
    <row r="66" spans="1:14" x14ac:dyDescent="0.25">
      <c r="A66" s="51" t="s">
        <v>1500</v>
      </c>
      <c r="B66" s="51" t="s">
        <v>724</v>
      </c>
      <c r="C66" s="104" t="s">
        <v>179</v>
      </c>
      <c r="G66" s="51"/>
      <c r="N66" s="51"/>
    </row>
    <row r="67" spans="1:14" x14ac:dyDescent="0.25">
      <c r="A67" s="51" t="s">
        <v>1501</v>
      </c>
      <c r="B67" s="51" t="s">
        <v>726</v>
      </c>
      <c r="C67" s="104" t="s">
        <v>179</v>
      </c>
      <c r="G67" s="51"/>
      <c r="N67" s="51"/>
    </row>
    <row r="68" spans="1:14" x14ac:dyDescent="0.25">
      <c r="A68" s="51" t="s">
        <v>1502</v>
      </c>
      <c r="B68" s="51" t="s">
        <v>728</v>
      </c>
      <c r="C68" s="104" t="s">
        <v>179</v>
      </c>
      <c r="G68" s="51"/>
      <c r="N68" s="51"/>
    </row>
    <row r="69" spans="1:14" x14ac:dyDescent="0.25">
      <c r="A69" s="51" t="s">
        <v>1503</v>
      </c>
      <c r="B69" s="51" t="s">
        <v>730</v>
      </c>
      <c r="C69" s="104" t="s">
        <v>179</v>
      </c>
      <c r="G69" s="51"/>
      <c r="N69" s="51"/>
    </row>
    <row r="70" spans="1:14" x14ac:dyDescent="0.25">
      <c r="A70" s="51" t="s">
        <v>1504</v>
      </c>
      <c r="B70" s="51" t="s">
        <v>732</v>
      </c>
      <c r="C70" s="104" t="s">
        <v>179</v>
      </c>
      <c r="G70" s="51"/>
      <c r="N70" s="51"/>
    </row>
    <row r="71" spans="1:14" x14ac:dyDescent="0.25">
      <c r="A71" s="51" t="s">
        <v>1505</v>
      </c>
      <c r="B71" s="51" t="s">
        <v>734</v>
      </c>
      <c r="C71" s="104" t="s">
        <v>179</v>
      </c>
      <c r="G71" s="51"/>
      <c r="N71" s="51"/>
    </row>
    <row r="72" spans="1:14" x14ac:dyDescent="0.25">
      <c r="A72" s="51" t="s">
        <v>1506</v>
      </c>
      <c r="B72" s="51" t="s">
        <v>736</v>
      </c>
      <c r="C72" s="104" t="s">
        <v>179</v>
      </c>
      <c r="G72" s="51"/>
      <c r="N72" s="51"/>
    </row>
    <row r="73" spans="1:14" x14ac:dyDescent="0.25">
      <c r="A73" s="51" t="s">
        <v>1507</v>
      </c>
      <c r="B73" s="51" t="s">
        <v>738</v>
      </c>
      <c r="C73" s="104" t="s">
        <v>179</v>
      </c>
      <c r="G73" s="51"/>
      <c r="N73" s="51"/>
    </row>
    <row r="74" spans="1:14" x14ac:dyDescent="0.25">
      <c r="A74" s="51" t="s">
        <v>1508</v>
      </c>
      <c r="B74" s="51" t="s">
        <v>740</v>
      </c>
      <c r="C74" s="104" t="s">
        <v>179</v>
      </c>
      <c r="G74" s="51"/>
      <c r="N74" s="51"/>
    </row>
    <row r="75" spans="1:14" x14ac:dyDescent="0.25">
      <c r="A75" s="51" t="s">
        <v>1509</v>
      </c>
      <c r="B75" s="51" t="s">
        <v>742</v>
      </c>
      <c r="C75" s="104" t="s">
        <v>179</v>
      </c>
      <c r="G75" s="51"/>
      <c r="N75" s="51"/>
    </row>
    <row r="76" spans="1:14" x14ac:dyDescent="0.25">
      <c r="A76" s="51" t="s">
        <v>1510</v>
      </c>
      <c r="B76" s="51" t="s">
        <v>744</v>
      </c>
      <c r="C76" s="104" t="s">
        <v>179</v>
      </c>
      <c r="G76" s="51"/>
      <c r="N76" s="51"/>
    </row>
    <row r="77" spans="1:14" x14ac:dyDescent="0.25">
      <c r="A77" s="51" t="s">
        <v>1511</v>
      </c>
      <c r="B77" s="85" t="s">
        <v>401</v>
      </c>
      <c r="C77" s="101">
        <f>SUM(C78:C80)</f>
        <v>0</v>
      </c>
      <c r="G77" s="51"/>
      <c r="I77" s="57"/>
      <c r="N77" s="51"/>
    </row>
    <row r="78" spans="1:14" x14ac:dyDescent="0.25">
      <c r="A78" s="51" t="s">
        <v>1512</v>
      </c>
      <c r="B78" s="51" t="s">
        <v>747</v>
      </c>
      <c r="C78" s="104" t="s">
        <v>179</v>
      </c>
      <c r="G78" s="51"/>
      <c r="N78" s="51"/>
    </row>
    <row r="79" spans="1:14" x14ac:dyDescent="0.25">
      <c r="A79" s="51" t="s">
        <v>1513</v>
      </c>
      <c r="B79" s="51" t="s">
        <v>749</v>
      </c>
      <c r="C79" s="104" t="s">
        <v>179</v>
      </c>
      <c r="G79" s="51"/>
      <c r="N79" s="51"/>
    </row>
    <row r="80" spans="1:14" x14ac:dyDescent="0.25">
      <c r="A80" s="51" t="s">
        <v>1514</v>
      </c>
      <c r="B80" s="51" t="s">
        <v>751</v>
      </c>
      <c r="C80" s="104" t="s">
        <v>179</v>
      </c>
      <c r="G80" s="51"/>
      <c r="N80" s="51"/>
    </row>
    <row r="81" spans="1:14" x14ac:dyDescent="0.25">
      <c r="A81" s="51" t="s">
        <v>1515</v>
      </c>
      <c r="B81" s="85" t="s">
        <v>200</v>
      </c>
      <c r="C81" s="101">
        <f>SUM(C82:C92)</f>
        <v>0</v>
      </c>
      <c r="G81" s="51"/>
      <c r="I81" s="57"/>
      <c r="N81" s="51"/>
    </row>
    <row r="82" spans="1:14" x14ac:dyDescent="0.25">
      <c r="A82" s="51" t="s">
        <v>1516</v>
      </c>
      <c r="B82" s="65" t="s">
        <v>403</v>
      </c>
      <c r="C82" s="104" t="s">
        <v>179</v>
      </c>
      <c r="G82" s="51"/>
      <c r="I82" s="65"/>
      <c r="N82" s="51"/>
    </row>
    <row r="83" spans="1:14" x14ac:dyDescent="0.25">
      <c r="A83" s="51" t="s">
        <v>1517</v>
      </c>
      <c r="B83" s="51" t="s">
        <v>755</v>
      </c>
      <c r="C83" s="104" t="s">
        <v>179</v>
      </c>
      <c r="G83" s="51"/>
      <c r="I83" s="65"/>
      <c r="N83" s="51"/>
    </row>
    <row r="84" spans="1:14" x14ac:dyDescent="0.25">
      <c r="A84" s="51" t="s">
        <v>1518</v>
      </c>
      <c r="B84" s="65" t="s">
        <v>405</v>
      </c>
      <c r="C84" s="137" t="s">
        <v>179</v>
      </c>
      <c r="G84" s="51"/>
      <c r="I84" s="65"/>
      <c r="N84" s="51"/>
    </row>
    <row r="85" spans="1:14" x14ac:dyDescent="0.25">
      <c r="A85" s="51" t="s">
        <v>1519</v>
      </c>
      <c r="B85" s="65" t="s">
        <v>407</v>
      </c>
      <c r="C85" s="137" t="s">
        <v>179</v>
      </c>
      <c r="G85" s="51"/>
      <c r="I85" s="65"/>
      <c r="N85" s="51"/>
    </row>
    <row r="86" spans="1:14" x14ac:dyDescent="0.25">
      <c r="A86" s="51" t="s">
        <v>1520</v>
      </c>
      <c r="B86" s="65" t="s">
        <v>409</v>
      </c>
      <c r="C86" s="104" t="s">
        <v>179</v>
      </c>
      <c r="G86" s="51"/>
      <c r="I86" s="65"/>
      <c r="N86" s="51"/>
    </row>
    <row r="87" spans="1:14" x14ac:dyDescent="0.25">
      <c r="A87" s="51" t="s">
        <v>1521</v>
      </c>
      <c r="B87" s="65" t="s">
        <v>411</v>
      </c>
      <c r="C87" s="104" t="s">
        <v>179</v>
      </c>
      <c r="G87" s="51"/>
      <c r="I87" s="65"/>
      <c r="N87" s="51"/>
    </row>
    <row r="88" spans="1:14" x14ac:dyDescent="0.25">
      <c r="A88" s="51" t="s">
        <v>1522</v>
      </c>
      <c r="B88" s="65" t="s">
        <v>413</v>
      </c>
      <c r="C88" s="137" t="s">
        <v>179</v>
      </c>
      <c r="G88" s="51"/>
      <c r="I88" s="65"/>
      <c r="N88" s="51"/>
    </row>
    <row r="89" spans="1:14" x14ac:dyDescent="0.25">
      <c r="A89" s="51" t="s">
        <v>1523</v>
      </c>
      <c r="B89" s="65" t="s">
        <v>415</v>
      </c>
      <c r="C89" s="137" t="s">
        <v>179</v>
      </c>
      <c r="G89" s="51"/>
      <c r="I89" s="65"/>
      <c r="N89" s="51"/>
    </row>
    <row r="90" spans="1:14" x14ac:dyDescent="0.25">
      <c r="A90" s="51" t="s">
        <v>1524</v>
      </c>
      <c r="B90" s="65" t="s">
        <v>417</v>
      </c>
      <c r="C90" s="137" t="s">
        <v>179</v>
      </c>
      <c r="G90" s="51"/>
      <c r="I90" s="65"/>
      <c r="N90" s="51"/>
    </row>
    <row r="91" spans="1:14" x14ac:dyDescent="0.25">
      <c r="A91" s="51" t="s">
        <v>1525</v>
      </c>
      <c r="B91" s="65" t="s">
        <v>419</v>
      </c>
      <c r="C91" s="104" t="s">
        <v>179</v>
      </c>
      <c r="G91" s="51"/>
      <c r="I91" s="65"/>
      <c r="N91" s="51"/>
    </row>
    <row r="92" spans="1:14" x14ac:dyDescent="0.25">
      <c r="A92" s="51" t="s">
        <v>1526</v>
      </c>
      <c r="B92" s="65" t="s">
        <v>200</v>
      </c>
      <c r="C92" s="104" t="s">
        <v>179</v>
      </c>
      <c r="G92" s="51"/>
      <c r="I92" s="65"/>
      <c r="N92" s="51"/>
    </row>
    <row r="93" spans="1:14" outlineLevel="1" x14ac:dyDescent="0.25">
      <c r="A93" s="51" t="s">
        <v>1527</v>
      </c>
      <c r="B93" s="77" t="s">
        <v>204</v>
      </c>
      <c r="C93" s="101"/>
      <c r="G93" s="51"/>
      <c r="I93" s="65"/>
      <c r="N93" s="51"/>
    </row>
    <row r="94" spans="1:14" outlineLevel="1" x14ac:dyDescent="0.25">
      <c r="A94" s="51" t="s">
        <v>1528</v>
      </c>
      <c r="B94" s="77" t="s">
        <v>204</v>
      </c>
      <c r="C94" s="101"/>
      <c r="G94" s="51"/>
      <c r="I94" s="65"/>
      <c r="N94" s="51"/>
    </row>
    <row r="95" spans="1:14" outlineLevel="1" x14ac:dyDescent="0.25">
      <c r="A95" s="51" t="s">
        <v>1529</v>
      </c>
      <c r="B95" s="77" t="s">
        <v>204</v>
      </c>
      <c r="C95" s="101"/>
      <c r="G95" s="51"/>
      <c r="I95" s="65"/>
      <c r="N95" s="51"/>
    </row>
    <row r="96" spans="1:14" outlineLevel="1" x14ac:dyDescent="0.25">
      <c r="A96" s="51" t="s">
        <v>1530</v>
      </c>
      <c r="B96" s="77" t="s">
        <v>204</v>
      </c>
      <c r="C96" s="101"/>
      <c r="G96" s="51"/>
      <c r="I96" s="65"/>
      <c r="N96" s="51"/>
    </row>
    <row r="97" spans="1:14" outlineLevel="1" x14ac:dyDescent="0.25">
      <c r="A97" s="51" t="s">
        <v>1531</v>
      </c>
      <c r="B97" s="77" t="s">
        <v>204</v>
      </c>
      <c r="C97" s="101"/>
      <c r="G97" s="51"/>
      <c r="I97" s="65"/>
      <c r="N97" s="51"/>
    </row>
    <row r="98" spans="1:14" outlineLevel="1" x14ac:dyDescent="0.25">
      <c r="A98" s="51" t="s">
        <v>1532</v>
      </c>
      <c r="B98" s="77" t="s">
        <v>204</v>
      </c>
      <c r="C98" s="101"/>
      <c r="G98" s="51"/>
      <c r="I98" s="65"/>
      <c r="N98" s="51"/>
    </row>
    <row r="99" spans="1:14" outlineLevel="1" x14ac:dyDescent="0.25">
      <c r="A99" s="51" t="s">
        <v>1533</v>
      </c>
      <c r="B99" s="77" t="s">
        <v>204</v>
      </c>
      <c r="C99" s="101"/>
      <c r="G99" s="51"/>
      <c r="I99" s="65"/>
      <c r="N99" s="51"/>
    </row>
    <row r="100" spans="1:14" outlineLevel="1" x14ac:dyDescent="0.25">
      <c r="A100" s="51" t="s">
        <v>1534</v>
      </c>
      <c r="B100" s="77" t="s">
        <v>204</v>
      </c>
      <c r="C100" s="101"/>
      <c r="G100" s="51"/>
      <c r="I100" s="65"/>
      <c r="N100" s="51"/>
    </row>
    <row r="101" spans="1:14" outlineLevel="1" x14ac:dyDescent="0.25">
      <c r="A101" s="51" t="s">
        <v>1535</v>
      </c>
      <c r="B101" s="77" t="s">
        <v>204</v>
      </c>
      <c r="C101" s="101"/>
      <c r="G101" s="51"/>
      <c r="I101" s="65"/>
      <c r="N101" s="51"/>
    </row>
    <row r="102" spans="1:14" outlineLevel="1" x14ac:dyDescent="0.25">
      <c r="A102" s="51" t="s">
        <v>1536</v>
      </c>
      <c r="B102" s="77" t="s">
        <v>204</v>
      </c>
      <c r="C102" s="101"/>
      <c r="G102" s="51"/>
      <c r="I102" s="65"/>
      <c r="N102" s="51"/>
    </row>
    <row r="103" spans="1:14" ht="15" customHeight="1" x14ac:dyDescent="0.25">
      <c r="A103" s="67"/>
      <c r="B103" s="108" t="s">
        <v>775</v>
      </c>
      <c r="C103" s="103" t="s">
        <v>1448</v>
      </c>
      <c r="D103" s="67"/>
      <c r="E103" s="69"/>
      <c r="F103" s="67"/>
      <c r="G103" s="70"/>
      <c r="I103" s="86"/>
      <c r="J103" s="63"/>
      <c r="K103" s="63"/>
      <c r="L103" s="57"/>
      <c r="M103" s="63"/>
      <c r="N103" s="79"/>
    </row>
    <row r="104" spans="1:14" x14ac:dyDescent="0.25">
      <c r="A104" s="51" t="s">
        <v>1537</v>
      </c>
      <c r="B104" s="65" t="s">
        <v>809</v>
      </c>
      <c r="C104" s="101" t="s">
        <v>179</v>
      </c>
      <c r="G104" s="51"/>
      <c r="I104" s="65"/>
      <c r="N104" s="51"/>
    </row>
    <row r="105" spans="1:14" x14ac:dyDescent="0.25">
      <c r="A105" s="51" t="s">
        <v>1538</v>
      </c>
      <c r="B105" s="65" t="s">
        <v>809</v>
      </c>
      <c r="C105" s="101" t="s">
        <v>179</v>
      </c>
      <c r="G105" s="51"/>
      <c r="I105" s="65"/>
      <c r="N105" s="51"/>
    </row>
    <row r="106" spans="1:14" x14ac:dyDescent="0.25">
      <c r="A106" s="51" t="s">
        <v>1539</v>
      </c>
      <c r="B106" s="65" t="s">
        <v>809</v>
      </c>
      <c r="C106" s="101" t="s">
        <v>179</v>
      </c>
      <c r="G106" s="51"/>
      <c r="I106" s="65"/>
      <c r="N106" s="51"/>
    </row>
    <row r="107" spans="1:14" x14ac:dyDescent="0.25">
      <c r="A107" s="51" t="s">
        <v>1540</v>
      </c>
      <c r="B107" s="65" t="s">
        <v>809</v>
      </c>
      <c r="C107" s="101" t="s">
        <v>179</v>
      </c>
      <c r="G107" s="51"/>
      <c r="I107" s="65"/>
      <c r="N107" s="51"/>
    </row>
    <row r="108" spans="1:14" x14ac:dyDescent="0.25">
      <c r="A108" s="51" t="s">
        <v>1541</v>
      </c>
      <c r="B108" s="65" t="s">
        <v>809</v>
      </c>
      <c r="C108" s="101" t="s">
        <v>179</v>
      </c>
      <c r="G108" s="51"/>
      <c r="I108" s="65"/>
      <c r="N108" s="51"/>
    </row>
    <row r="109" spans="1:14" x14ac:dyDescent="0.25">
      <c r="A109" s="51" t="s">
        <v>1542</v>
      </c>
      <c r="B109" s="65" t="s">
        <v>809</v>
      </c>
      <c r="C109" s="101" t="s">
        <v>179</v>
      </c>
      <c r="G109" s="51"/>
      <c r="I109" s="65"/>
      <c r="N109" s="51"/>
    </row>
    <row r="110" spans="1:14" x14ac:dyDescent="0.25">
      <c r="A110" s="51" t="s">
        <v>1543</v>
      </c>
      <c r="B110" s="65" t="s">
        <v>809</v>
      </c>
      <c r="C110" s="101" t="s">
        <v>179</v>
      </c>
      <c r="G110" s="51"/>
      <c r="I110" s="65"/>
      <c r="N110" s="51"/>
    </row>
    <row r="111" spans="1:14" x14ac:dyDescent="0.25">
      <c r="A111" s="51" t="s">
        <v>1544</v>
      </c>
      <c r="B111" s="65" t="s">
        <v>809</v>
      </c>
      <c r="C111" s="101" t="s">
        <v>179</v>
      </c>
      <c r="G111" s="51"/>
      <c r="I111" s="65"/>
      <c r="N111" s="51"/>
    </row>
    <row r="112" spans="1:14" x14ac:dyDescent="0.25">
      <c r="A112" s="51" t="s">
        <v>1545</v>
      </c>
      <c r="B112" s="65" t="s">
        <v>809</v>
      </c>
      <c r="C112" s="101" t="s">
        <v>179</v>
      </c>
      <c r="G112" s="51"/>
      <c r="I112" s="65"/>
      <c r="N112" s="51"/>
    </row>
    <row r="113" spans="1:14" x14ac:dyDescent="0.25">
      <c r="A113" s="51" t="s">
        <v>1546</v>
      </c>
      <c r="B113" s="65" t="s">
        <v>809</v>
      </c>
      <c r="C113" s="101" t="s">
        <v>179</v>
      </c>
      <c r="G113" s="51"/>
      <c r="I113" s="65"/>
      <c r="N113" s="51"/>
    </row>
    <row r="114" spans="1:14" x14ac:dyDescent="0.25">
      <c r="A114" s="51" t="s">
        <v>1547</v>
      </c>
      <c r="B114" s="65" t="s">
        <v>809</v>
      </c>
      <c r="C114" s="101" t="s">
        <v>179</v>
      </c>
      <c r="G114" s="51"/>
      <c r="I114" s="65"/>
      <c r="N114" s="51"/>
    </row>
    <row r="115" spans="1:14" x14ac:dyDescent="0.25">
      <c r="A115" s="51" t="s">
        <v>1548</v>
      </c>
      <c r="B115" s="65" t="s">
        <v>809</v>
      </c>
      <c r="C115" s="101" t="s">
        <v>179</v>
      </c>
      <c r="G115" s="51"/>
      <c r="I115" s="65"/>
      <c r="N115" s="51"/>
    </row>
    <row r="116" spans="1:14" x14ac:dyDescent="0.25">
      <c r="A116" s="51" t="s">
        <v>1549</v>
      </c>
      <c r="B116" s="65" t="s">
        <v>809</v>
      </c>
      <c r="C116" s="101" t="s">
        <v>179</v>
      </c>
      <c r="G116" s="51"/>
      <c r="I116" s="65"/>
      <c r="N116" s="51"/>
    </row>
    <row r="117" spans="1:14" x14ac:dyDescent="0.25">
      <c r="A117" s="51" t="s">
        <v>1550</v>
      </c>
      <c r="B117" s="65" t="s">
        <v>809</v>
      </c>
      <c r="C117" s="101" t="s">
        <v>179</v>
      </c>
      <c r="G117" s="51"/>
      <c r="I117" s="65"/>
      <c r="N117" s="51"/>
    </row>
    <row r="118" spans="1:14" x14ac:dyDescent="0.25">
      <c r="A118" s="51" t="s">
        <v>1551</v>
      </c>
      <c r="B118" s="65" t="s">
        <v>809</v>
      </c>
      <c r="C118" s="101" t="s">
        <v>179</v>
      </c>
      <c r="G118" s="51"/>
      <c r="I118" s="65"/>
      <c r="N118" s="51"/>
    </row>
    <row r="119" spans="1:14" x14ac:dyDescent="0.25">
      <c r="A119" s="51" t="s">
        <v>1552</v>
      </c>
      <c r="B119" s="65" t="s">
        <v>809</v>
      </c>
      <c r="C119" s="101" t="s">
        <v>179</v>
      </c>
      <c r="G119" s="51"/>
      <c r="I119" s="65"/>
      <c r="N119" s="51"/>
    </row>
    <row r="120" spans="1:14" x14ac:dyDescent="0.25">
      <c r="A120" s="51" t="s">
        <v>1553</v>
      </c>
      <c r="B120" s="65" t="s">
        <v>809</v>
      </c>
      <c r="C120" s="101" t="s">
        <v>179</v>
      </c>
      <c r="G120" s="51"/>
      <c r="I120" s="65"/>
      <c r="N120" s="51"/>
    </row>
    <row r="121" spans="1:14" x14ac:dyDescent="0.25">
      <c r="A121" s="51" t="s">
        <v>1554</v>
      </c>
      <c r="B121" s="65" t="s">
        <v>809</v>
      </c>
      <c r="C121" s="101" t="s">
        <v>179</v>
      </c>
      <c r="G121" s="51"/>
      <c r="I121" s="65"/>
      <c r="N121" s="51"/>
    </row>
    <row r="122" spans="1:14" x14ac:dyDescent="0.25">
      <c r="A122" s="51" t="s">
        <v>1555</v>
      </c>
      <c r="B122" s="65" t="s">
        <v>809</v>
      </c>
      <c r="C122" s="101" t="s">
        <v>179</v>
      </c>
      <c r="G122" s="51"/>
      <c r="I122" s="65"/>
      <c r="N122" s="51"/>
    </row>
    <row r="123" spans="1:14" x14ac:dyDescent="0.25">
      <c r="A123" s="51" t="s">
        <v>1556</v>
      </c>
      <c r="B123" s="65" t="s">
        <v>809</v>
      </c>
      <c r="C123" s="101" t="s">
        <v>179</v>
      </c>
      <c r="G123" s="51"/>
      <c r="I123" s="65"/>
      <c r="N123" s="51"/>
    </row>
    <row r="124" spans="1:14" x14ac:dyDescent="0.25">
      <c r="A124" s="51" t="s">
        <v>1557</v>
      </c>
      <c r="B124" s="65" t="s">
        <v>809</v>
      </c>
      <c r="C124" s="101" t="s">
        <v>179</v>
      </c>
      <c r="G124" s="51"/>
      <c r="I124" s="65"/>
      <c r="N124" s="51"/>
    </row>
    <row r="125" spans="1:14" x14ac:dyDescent="0.25">
      <c r="A125" s="51" t="s">
        <v>1558</v>
      </c>
      <c r="B125" s="65" t="s">
        <v>809</v>
      </c>
      <c r="C125" s="101" t="s">
        <v>179</v>
      </c>
      <c r="G125" s="51"/>
      <c r="I125" s="65"/>
      <c r="N125" s="51"/>
    </row>
    <row r="126" spans="1:14" x14ac:dyDescent="0.25">
      <c r="A126" s="51" t="s">
        <v>1559</v>
      </c>
      <c r="B126" s="65" t="s">
        <v>809</v>
      </c>
      <c r="C126" s="101" t="s">
        <v>179</v>
      </c>
      <c r="G126" s="51"/>
      <c r="I126" s="65"/>
      <c r="N126" s="51"/>
    </row>
    <row r="127" spans="1:14" x14ac:dyDescent="0.25">
      <c r="A127" s="51" t="s">
        <v>1560</v>
      </c>
      <c r="B127" s="65" t="s">
        <v>809</v>
      </c>
      <c r="C127" s="101" t="s">
        <v>179</v>
      </c>
      <c r="G127" s="51"/>
      <c r="I127" s="65"/>
      <c r="N127" s="51"/>
    </row>
    <row r="128" spans="1:14" x14ac:dyDescent="0.25">
      <c r="A128" s="51" t="s">
        <v>1561</v>
      </c>
      <c r="B128" s="65" t="s">
        <v>809</v>
      </c>
      <c r="C128" s="51" t="s">
        <v>179</v>
      </c>
      <c r="G128" s="51"/>
      <c r="I128" s="65"/>
      <c r="N128" s="51"/>
    </row>
    <row r="129" spans="1:14" x14ac:dyDescent="0.25">
      <c r="A129" s="67"/>
      <c r="B129" s="68" t="s">
        <v>843</v>
      </c>
      <c r="C129" s="67" t="s">
        <v>1448</v>
      </c>
      <c r="D129" s="67"/>
      <c r="E129" s="67"/>
      <c r="F129" s="70"/>
      <c r="G129" s="70"/>
      <c r="I129" s="86"/>
      <c r="J129" s="63"/>
      <c r="K129" s="63"/>
      <c r="L129" s="63"/>
      <c r="M129" s="79"/>
      <c r="N129" s="79"/>
    </row>
    <row r="130" spans="1:14" x14ac:dyDescent="0.25">
      <c r="A130" s="51" t="s">
        <v>1562</v>
      </c>
      <c r="B130" s="51" t="s">
        <v>845</v>
      </c>
      <c r="C130" s="104" t="s">
        <v>179</v>
      </c>
    </row>
    <row r="131" spans="1:14" x14ac:dyDescent="0.25">
      <c r="A131" s="51" t="s">
        <v>1563</v>
      </c>
      <c r="B131" s="51" t="s">
        <v>847</v>
      </c>
      <c r="C131" s="137" t="e">
        <f>1-C130</f>
        <v>#VALUE!</v>
      </c>
    </row>
    <row r="132" spans="1:14" x14ac:dyDescent="0.25">
      <c r="A132" s="51" t="s">
        <v>1564</v>
      </c>
      <c r="B132" s="51" t="s">
        <v>200</v>
      </c>
      <c r="C132" s="101" t="s">
        <v>179</v>
      </c>
    </row>
    <row r="133" spans="1:14" outlineLevel="1" x14ac:dyDescent="0.25">
      <c r="A133" s="51" t="s">
        <v>1565</v>
      </c>
      <c r="C133" s="101"/>
    </row>
    <row r="134" spans="1:14" outlineLevel="1" x14ac:dyDescent="0.25">
      <c r="A134" s="51" t="s">
        <v>1566</v>
      </c>
      <c r="C134" s="101"/>
    </row>
    <row r="135" spans="1:14" outlineLevel="1" x14ac:dyDescent="0.25">
      <c r="A135" s="51" t="s">
        <v>1567</v>
      </c>
      <c r="C135" s="101"/>
    </row>
    <row r="136" spans="1:14" outlineLevel="1" x14ac:dyDescent="0.25">
      <c r="A136" s="51" t="s">
        <v>1568</v>
      </c>
      <c r="C136" s="101"/>
    </row>
    <row r="137" spans="1:14" x14ac:dyDescent="0.25">
      <c r="A137" s="67"/>
      <c r="B137" s="68" t="s">
        <v>855</v>
      </c>
      <c r="C137" s="67" t="s">
        <v>1448</v>
      </c>
      <c r="D137" s="67"/>
      <c r="E137" s="67"/>
      <c r="F137" s="70"/>
      <c r="G137" s="70"/>
      <c r="I137" s="86"/>
      <c r="J137" s="63"/>
      <c r="K137" s="63"/>
      <c r="L137" s="63"/>
      <c r="M137" s="79"/>
      <c r="N137" s="79"/>
    </row>
    <row r="138" spans="1:14" x14ac:dyDescent="0.25">
      <c r="A138" s="51" t="s">
        <v>1569</v>
      </c>
      <c r="B138" s="51" t="s">
        <v>857</v>
      </c>
      <c r="C138" s="101" t="s">
        <v>179</v>
      </c>
      <c r="D138" s="88"/>
      <c r="E138" s="88"/>
      <c r="F138" s="81"/>
      <c r="G138" s="73"/>
      <c r="K138" s="88"/>
      <c r="L138" s="88"/>
      <c r="M138" s="81"/>
      <c r="N138" s="73"/>
    </row>
    <row r="139" spans="1:14" x14ac:dyDescent="0.25">
      <c r="A139" s="51" t="s">
        <v>1570</v>
      </c>
      <c r="B139" s="51" t="s">
        <v>859</v>
      </c>
      <c r="C139" s="101" t="s">
        <v>179</v>
      </c>
      <c r="D139" s="88"/>
      <c r="E139" s="88"/>
      <c r="F139" s="81"/>
      <c r="G139" s="73"/>
      <c r="K139" s="88"/>
      <c r="L139" s="88"/>
      <c r="M139" s="81"/>
      <c r="N139" s="73"/>
    </row>
    <row r="140" spans="1:14" x14ac:dyDescent="0.25">
      <c r="A140" s="51" t="s">
        <v>1571</v>
      </c>
      <c r="B140" s="51" t="s">
        <v>200</v>
      </c>
      <c r="C140" s="101" t="s">
        <v>179</v>
      </c>
      <c r="D140" s="88"/>
      <c r="E140" s="88"/>
      <c r="F140" s="81"/>
      <c r="G140" s="73"/>
      <c r="K140" s="88"/>
      <c r="L140" s="88"/>
      <c r="M140" s="81"/>
      <c r="N140" s="73"/>
    </row>
    <row r="141" spans="1:14" outlineLevel="1" x14ac:dyDescent="0.25">
      <c r="A141" s="51" t="s">
        <v>1572</v>
      </c>
      <c r="C141" s="101"/>
      <c r="D141" s="88"/>
      <c r="E141" s="88"/>
      <c r="F141" s="81"/>
      <c r="G141" s="73"/>
      <c r="K141" s="88"/>
      <c r="L141" s="88"/>
      <c r="M141" s="81"/>
      <c r="N141" s="73"/>
    </row>
    <row r="142" spans="1:14" outlineLevel="1" x14ac:dyDescent="0.25">
      <c r="A142" s="51" t="s">
        <v>1573</v>
      </c>
      <c r="C142" s="101"/>
      <c r="D142" s="88"/>
      <c r="E142" s="88"/>
      <c r="F142" s="81"/>
      <c r="G142" s="73"/>
      <c r="K142" s="88"/>
      <c r="L142" s="88"/>
      <c r="M142" s="81"/>
      <c r="N142" s="73"/>
    </row>
    <row r="143" spans="1:14" outlineLevel="1" x14ac:dyDescent="0.25">
      <c r="A143" s="51" t="s">
        <v>1574</v>
      </c>
      <c r="C143" s="101"/>
      <c r="D143" s="88"/>
      <c r="E143" s="88"/>
      <c r="F143" s="81"/>
      <c r="G143" s="73"/>
      <c r="K143" s="88"/>
      <c r="L143" s="88"/>
      <c r="M143" s="81"/>
      <c r="N143" s="73"/>
    </row>
    <row r="144" spans="1:14" outlineLevel="1" x14ac:dyDescent="0.25">
      <c r="A144" s="51" t="s">
        <v>1575</v>
      </c>
      <c r="C144" s="101"/>
      <c r="D144" s="88"/>
      <c r="E144" s="88"/>
      <c r="F144" s="81"/>
      <c r="G144" s="73"/>
      <c r="K144" s="88"/>
      <c r="L144" s="88"/>
      <c r="M144" s="81"/>
      <c r="N144" s="73"/>
    </row>
    <row r="145" spans="1:14" outlineLevel="1" x14ac:dyDescent="0.25">
      <c r="A145" s="51" t="s">
        <v>1576</v>
      </c>
      <c r="C145" s="101"/>
      <c r="D145" s="88"/>
      <c r="E145" s="88"/>
      <c r="F145" s="81"/>
      <c r="G145" s="73"/>
      <c r="K145" s="88"/>
      <c r="L145" s="88"/>
      <c r="M145" s="81"/>
      <c r="N145" s="73"/>
    </row>
    <row r="146" spans="1:14" outlineLevel="1" x14ac:dyDescent="0.25">
      <c r="A146" s="51" t="s">
        <v>1577</v>
      </c>
      <c r="C146" s="101"/>
      <c r="D146" s="88"/>
      <c r="E146" s="88"/>
      <c r="F146" s="81"/>
      <c r="G146" s="73"/>
      <c r="K146" s="88"/>
      <c r="L146" s="88"/>
      <c r="M146" s="81"/>
      <c r="N146" s="73"/>
    </row>
    <row r="147" spans="1:14" x14ac:dyDescent="0.25">
      <c r="A147" s="67"/>
      <c r="B147" s="68" t="s">
        <v>1578</v>
      </c>
      <c r="C147" s="67" t="s">
        <v>161</v>
      </c>
      <c r="D147" s="67"/>
      <c r="E147" s="67"/>
      <c r="F147" s="67" t="s">
        <v>1448</v>
      </c>
      <c r="G147" s="70"/>
      <c r="I147" s="86"/>
      <c r="J147" s="63"/>
      <c r="K147" s="63"/>
      <c r="L147" s="63"/>
      <c r="M147" s="63"/>
      <c r="N147" s="79"/>
    </row>
    <row r="148" spans="1:14" x14ac:dyDescent="0.25">
      <c r="A148" s="51" t="s">
        <v>1579</v>
      </c>
      <c r="B148" s="65" t="s">
        <v>1580</v>
      </c>
      <c r="C148" s="104" t="s">
        <v>179</v>
      </c>
      <c r="D148" s="88"/>
      <c r="E148" s="88"/>
      <c r="F148" s="109" t="str">
        <f>IF($C$152=0,"",IF(C148="[for completion]","",C148/$C$152))</f>
        <v/>
      </c>
      <c r="G148" s="73"/>
      <c r="I148" s="65"/>
      <c r="K148" s="88"/>
      <c r="L148" s="88"/>
      <c r="M148" s="74"/>
      <c r="N148" s="73"/>
    </row>
    <row r="149" spans="1:14" x14ac:dyDescent="0.25">
      <c r="A149" s="51" t="s">
        <v>1581</v>
      </c>
      <c r="B149" s="65" t="s">
        <v>1582</v>
      </c>
      <c r="C149" s="104" t="s">
        <v>179</v>
      </c>
      <c r="D149" s="88"/>
      <c r="E149" s="88"/>
      <c r="F149" s="109" t="str">
        <f>IF($C$152=0,"",IF(C149="[for completion]","",C149/$C$152))</f>
        <v/>
      </c>
      <c r="G149" s="73"/>
      <c r="I149" s="65"/>
      <c r="K149" s="88"/>
      <c r="L149" s="88"/>
      <c r="M149" s="74"/>
      <c r="N149" s="73"/>
    </row>
    <row r="150" spans="1:14" x14ac:dyDescent="0.25">
      <c r="A150" s="51" t="s">
        <v>1583</v>
      </c>
      <c r="B150" s="65" t="s">
        <v>1584</v>
      </c>
      <c r="C150" s="104" t="s">
        <v>179</v>
      </c>
      <c r="D150" s="88"/>
      <c r="E150" s="88"/>
      <c r="F150" s="109" t="str">
        <f>IF($C$152=0,"",IF(C150="[for completion]","",C150/$C$152))</f>
        <v/>
      </c>
      <c r="G150" s="73"/>
      <c r="I150" s="65"/>
      <c r="K150" s="88"/>
      <c r="L150" s="88"/>
      <c r="M150" s="74"/>
      <c r="N150" s="73"/>
    </row>
    <row r="151" spans="1:14" ht="15" customHeight="1" x14ac:dyDescent="0.25">
      <c r="A151" s="51" t="s">
        <v>1585</v>
      </c>
      <c r="B151" s="65" t="s">
        <v>1586</v>
      </c>
      <c r="C151" s="104" t="s">
        <v>179</v>
      </c>
      <c r="D151" s="88"/>
      <c r="E151" s="88"/>
      <c r="F151" s="109" t="str">
        <f>IF($C$152=0,"",IF(C151="[for completion]","",C151/$C$152))</f>
        <v/>
      </c>
      <c r="G151" s="73"/>
      <c r="I151" s="65"/>
      <c r="K151" s="88"/>
      <c r="L151" s="88"/>
      <c r="M151" s="74"/>
      <c r="N151" s="73"/>
    </row>
    <row r="152" spans="1:14" ht="15" customHeight="1" x14ac:dyDescent="0.25">
      <c r="A152" s="51" t="s">
        <v>1587</v>
      </c>
      <c r="B152" s="75" t="s">
        <v>202</v>
      </c>
      <c r="C152" s="106">
        <f>SUM(C148:C151)</f>
        <v>0</v>
      </c>
      <c r="D152" s="88"/>
      <c r="E152" s="88"/>
      <c r="F152" s="101">
        <f>SUM(F148:F151)</f>
        <v>0</v>
      </c>
      <c r="G152" s="73"/>
      <c r="I152" s="65"/>
      <c r="K152" s="88"/>
      <c r="L152" s="88"/>
      <c r="M152" s="74"/>
      <c r="N152" s="73"/>
    </row>
    <row r="153" spans="1:14" ht="15" customHeight="1" outlineLevel="1" x14ac:dyDescent="0.25">
      <c r="A153" s="51" t="s">
        <v>1588</v>
      </c>
      <c r="B153" s="77" t="s">
        <v>1589</v>
      </c>
      <c r="D153" s="88"/>
      <c r="E153" s="88"/>
      <c r="F153" s="109" t="str">
        <f t="shared" ref="F153:F159" si="2">IF($C$152=0,"",IF(C153="[for completion]","",C153/$C$152))</f>
        <v/>
      </c>
      <c r="G153" s="73"/>
      <c r="I153" s="65"/>
      <c r="K153" s="88"/>
      <c r="L153" s="88"/>
      <c r="M153" s="74"/>
      <c r="N153" s="73"/>
    </row>
    <row r="154" spans="1:14" ht="15" customHeight="1" outlineLevel="1" x14ac:dyDescent="0.25">
      <c r="A154" s="51" t="s">
        <v>1590</v>
      </c>
      <c r="B154" s="77" t="s">
        <v>1591</v>
      </c>
      <c r="D154" s="88"/>
      <c r="E154" s="88"/>
      <c r="F154" s="109" t="str">
        <f t="shared" si="2"/>
        <v/>
      </c>
      <c r="G154" s="73"/>
      <c r="I154" s="65"/>
      <c r="K154" s="88"/>
      <c r="L154" s="88"/>
      <c r="M154" s="74"/>
      <c r="N154" s="73"/>
    </row>
    <row r="155" spans="1:14" ht="15" customHeight="1" outlineLevel="1" x14ac:dyDescent="0.25">
      <c r="A155" s="51" t="s">
        <v>1592</v>
      </c>
      <c r="B155" s="77" t="s">
        <v>1593</v>
      </c>
      <c r="D155" s="88"/>
      <c r="E155" s="88"/>
      <c r="F155" s="109" t="str">
        <f t="shared" si="2"/>
        <v/>
      </c>
      <c r="G155" s="73"/>
      <c r="I155" s="65"/>
      <c r="K155" s="88"/>
      <c r="L155" s="88"/>
      <c r="M155" s="74"/>
      <c r="N155" s="73"/>
    </row>
    <row r="156" spans="1:14" ht="15" customHeight="1" outlineLevel="1" x14ac:dyDescent="0.25">
      <c r="A156" s="51" t="s">
        <v>1594</v>
      </c>
      <c r="B156" s="77" t="s">
        <v>1595</v>
      </c>
      <c r="D156" s="88"/>
      <c r="E156" s="88"/>
      <c r="F156" s="109" t="str">
        <f t="shared" si="2"/>
        <v/>
      </c>
      <c r="G156" s="73"/>
      <c r="I156" s="65"/>
      <c r="K156" s="88"/>
      <c r="L156" s="88"/>
      <c r="M156" s="74"/>
      <c r="N156" s="73"/>
    </row>
    <row r="157" spans="1:14" ht="15" customHeight="1" outlineLevel="1" x14ac:dyDescent="0.25">
      <c r="A157" s="51" t="s">
        <v>1596</v>
      </c>
      <c r="B157" s="77" t="s">
        <v>1597</v>
      </c>
      <c r="D157" s="88"/>
      <c r="E157" s="88"/>
      <c r="F157" s="109" t="str">
        <f t="shared" si="2"/>
        <v/>
      </c>
      <c r="G157" s="73"/>
      <c r="I157" s="65"/>
      <c r="K157" s="88"/>
      <c r="L157" s="88"/>
      <c r="M157" s="74"/>
      <c r="N157" s="73"/>
    </row>
    <row r="158" spans="1:14" ht="15" customHeight="1" outlineLevel="1" x14ac:dyDescent="0.25">
      <c r="A158" s="51" t="s">
        <v>1598</v>
      </c>
      <c r="B158" s="77" t="s">
        <v>1599</v>
      </c>
      <c r="D158" s="88"/>
      <c r="E158" s="88"/>
      <c r="F158" s="109" t="str">
        <f t="shared" si="2"/>
        <v/>
      </c>
      <c r="G158" s="73"/>
      <c r="I158" s="65"/>
      <c r="K158" s="88"/>
      <c r="L158" s="88"/>
      <c r="M158" s="74"/>
      <c r="N158" s="73"/>
    </row>
    <row r="159" spans="1:14" ht="15" customHeight="1" outlineLevel="1" x14ac:dyDescent="0.25">
      <c r="A159" s="51" t="s">
        <v>1600</v>
      </c>
      <c r="B159" s="77" t="s">
        <v>1601</v>
      </c>
      <c r="D159" s="88"/>
      <c r="E159" s="88"/>
      <c r="F159" s="109" t="str">
        <f t="shared" si="2"/>
        <v/>
      </c>
      <c r="G159" s="73"/>
      <c r="I159" s="65"/>
      <c r="K159" s="88"/>
      <c r="L159" s="88"/>
      <c r="M159" s="74"/>
      <c r="N159" s="73"/>
    </row>
    <row r="160" spans="1:14" ht="15" customHeight="1" outlineLevel="1" x14ac:dyDescent="0.25">
      <c r="A160" s="51" t="s">
        <v>1602</v>
      </c>
      <c r="B160" s="77"/>
      <c r="D160" s="88"/>
      <c r="E160" s="88"/>
      <c r="F160" s="74"/>
      <c r="G160" s="73"/>
      <c r="I160" s="65"/>
      <c r="K160" s="88"/>
      <c r="L160" s="88"/>
      <c r="M160" s="74"/>
      <c r="N160" s="73"/>
    </row>
    <row r="161" spans="1:14" ht="15" customHeight="1" outlineLevel="1" x14ac:dyDescent="0.25">
      <c r="A161" s="51" t="s">
        <v>1603</v>
      </c>
      <c r="B161" s="77"/>
      <c r="D161" s="88"/>
      <c r="E161" s="88"/>
      <c r="F161" s="74"/>
      <c r="G161" s="73"/>
      <c r="I161" s="65"/>
      <c r="K161" s="88"/>
      <c r="L161" s="88"/>
      <c r="M161" s="74"/>
      <c r="N161" s="73"/>
    </row>
    <row r="162" spans="1:14" ht="15" customHeight="1" outlineLevel="1" x14ac:dyDescent="0.25">
      <c r="A162" s="51" t="s">
        <v>1604</v>
      </c>
      <c r="B162" s="77"/>
      <c r="D162" s="88"/>
      <c r="E162" s="88"/>
      <c r="F162" s="74"/>
      <c r="G162" s="73"/>
      <c r="I162" s="65"/>
      <c r="K162" s="88"/>
      <c r="L162" s="88"/>
      <c r="M162" s="74"/>
      <c r="N162" s="73"/>
    </row>
    <row r="163" spans="1:14" ht="15" customHeight="1" outlineLevel="1" x14ac:dyDescent="0.25">
      <c r="A163" s="51" t="s">
        <v>1605</v>
      </c>
      <c r="B163" s="77"/>
      <c r="D163" s="88"/>
      <c r="E163" s="88"/>
      <c r="F163" s="74"/>
      <c r="G163" s="73"/>
      <c r="I163" s="65"/>
      <c r="K163" s="88"/>
      <c r="L163" s="88"/>
      <c r="M163" s="74"/>
      <c r="N163" s="73"/>
    </row>
    <row r="164" spans="1:14" ht="15" customHeight="1" outlineLevel="1" x14ac:dyDescent="0.25">
      <c r="A164" s="51" t="s">
        <v>1606</v>
      </c>
      <c r="B164" s="65"/>
      <c r="D164" s="88"/>
      <c r="E164" s="88"/>
      <c r="F164" s="74"/>
      <c r="G164" s="73"/>
      <c r="I164" s="65"/>
      <c r="K164" s="88"/>
      <c r="L164" s="88"/>
      <c r="M164" s="74"/>
      <c r="N164" s="73"/>
    </row>
    <row r="165" spans="1:14" outlineLevel="1" x14ac:dyDescent="0.25">
      <c r="A165" s="51" t="s">
        <v>1607</v>
      </c>
      <c r="B165" s="78"/>
      <c r="C165" s="78"/>
      <c r="D165" s="78"/>
      <c r="E165" s="78"/>
      <c r="F165" s="74"/>
      <c r="G165" s="73"/>
      <c r="I165" s="75"/>
      <c r="J165" s="65"/>
      <c r="K165" s="88"/>
      <c r="L165" s="88"/>
      <c r="M165" s="81"/>
      <c r="N165" s="73"/>
    </row>
    <row r="166" spans="1:14" ht="15" customHeight="1" x14ac:dyDescent="0.25">
      <c r="A166" s="67"/>
      <c r="B166" s="107" t="s">
        <v>1608</v>
      </c>
      <c r="C166" s="67" t="s">
        <v>1448</v>
      </c>
      <c r="D166" s="67"/>
      <c r="E166" s="67"/>
      <c r="F166" s="70"/>
      <c r="G166" s="70"/>
      <c r="I166" s="86"/>
      <c r="J166" s="63"/>
      <c r="K166" s="63"/>
      <c r="L166" s="63"/>
      <c r="M166" s="79"/>
      <c r="N166" s="79"/>
    </row>
    <row r="167" spans="1:14" x14ac:dyDescent="0.25">
      <c r="A167" s="51" t="s">
        <v>1609</v>
      </c>
      <c r="B167" s="51" t="s">
        <v>884</v>
      </c>
      <c r="C167" s="101" t="s">
        <v>179</v>
      </c>
      <c r="E167" s="49"/>
      <c r="F167" s="49"/>
      <c r="L167" s="49"/>
      <c r="M167" s="49"/>
    </row>
    <row r="168" spans="1:14" outlineLevel="1" x14ac:dyDescent="0.25">
      <c r="A168" s="51" t="s">
        <v>1610</v>
      </c>
      <c r="B168" s="81" t="s">
        <v>886</v>
      </c>
      <c r="C168" s="101" t="s">
        <v>179</v>
      </c>
      <c r="E168" s="49"/>
      <c r="F168" s="49"/>
      <c r="L168" s="49"/>
      <c r="M168" s="49"/>
    </row>
    <row r="169" spans="1:14" outlineLevel="1" x14ac:dyDescent="0.25">
      <c r="A169" s="51" t="s">
        <v>1611</v>
      </c>
      <c r="E169" s="49"/>
      <c r="F169" s="49"/>
      <c r="L169" s="49"/>
      <c r="M169" s="49"/>
    </row>
    <row r="170" spans="1:14" outlineLevel="1" x14ac:dyDescent="0.25">
      <c r="A170" s="51" t="s">
        <v>1612</v>
      </c>
      <c r="E170" s="49"/>
      <c r="F170" s="49"/>
      <c r="L170" s="49"/>
      <c r="M170" s="49"/>
    </row>
    <row r="171" spans="1:14" outlineLevel="1" x14ac:dyDescent="0.25">
      <c r="A171" s="51" t="s">
        <v>1613</v>
      </c>
      <c r="E171" s="49"/>
      <c r="F171" s="49"/>
      <c r="L171" s="49"/>
      <c r="M171" s="49"/>
    </row>
    <row r="172" spans="1:14" x14ac:dyDescent="0.25">
      <c r="A172" s="67"/>
      <c r="B172" s="68" t="s">
        <v>1614</v>
      </c>
      <c r="C172" s="67" t="s">
        <v>1448</v>
      </c>
      <c r="D172" s="67"/>
      <c r="E172" s="67"/>
      <c r="F172" s="70"/>
      <c r="G172" s="70"/>
      <c r="I172" s="86"/>
      <c r="J172" s="63"/>
      <c r="K172" s="63"/>
      <c r="L172" s="63"/>
      <c r="M172" s="79"/>
      <c r="N172" s="79"/>
    </row>
    <row r="173" spans="1:14" ht="15" customHeight="1" x14ac:dyDescent="0.25">
      <c r="A173" s="51" t="s">
        <v>1615</v>
      </c>
      <c r="B173" s="51" t="s">
        <v>1616</v>
      </c>
      <c r="C173" s="101" t="s">
        <v>179</v>
      </c>
    </row>
    <row r="174" spans="1:14" outlineLevel="1" x14ac:dyDescent="0.25">
      <c r="A174" s="51" t="s">
        <v>1617</v>
      </c>
    </row>
    <row r="175" spans="1:14" outlineLevel="1" x14ac:dyDescent="0.25">
      <c r="A175" s="51" t="s">
        <v>1618</v>
      </c>
    </row>
    <row r="176" spans="1:14" outlineLevel="1" x14ac:dyDescent="0.25">
      <c r="A176" s="51" t="s">
        <v>1619</v>
      </c>
    </row>
    <row r="177" spans="1:1" outlineLevel="1" x14ac:dyDescent="0.25">
      <c r="A177" s="51" t="s">
        <v>1620</v>
      </c>
    </row>
    <row r="178" spans="1:1" outlineLevel="1" x14ac:dyDescent="0.25">
      <c r="A178" s="51" t="s">
        <v>1621</v>
      </c>
    </row>
    <row r="179" spans="1:1" outlineLevel="1" x14ac:dyDescent="0.25">
      <c r="A179" s="51" t="s">
        <v>1622</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C. HTT Harmonised Glossary'!B19" display="9. Non-Performing Loans" xr:uid="{00000000-0004-0000-05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election activeCell="C3" sqref="C3"/>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8" width="8.85546875" style="78" customWidth="1"/>
    <col min="9" max="16384" width="8.85546875" style="78"/>
  </cols>
  <sheetData>
    <row r="1" spans="1:7" ht="31.5" customHeight="1" x14ac:dyDescent="0.25">
      <c r="A1" s="48" t="s">
        <v>1623</v>
      </c>
      <c r="B1" s="48"/>
      <c r="C1" s="49"/>
      <c r="D1" s="49"/>
      <c r="E1" s="49"/>
      <c r="F1" s="150" t="s">
        <v>111</v>
      </c>
    </row>
    <row r="2" spans="1:7" ht="15.75" customHeight="1" thickBot="1" x14ac:dyDescent="0.3">
      <c r="A2" s="49"/>
      <c r="B2" s="49"/>
      <c r="C2" s="49"/>
      <c r="D2" s="49"/>
      <c r="E2" s="49"/>
      <c r="F2" s="49"/>
    </row>
    <row r="3" spans="1:7" ht="19.5" customHeight="1" thickBot="1" x14ac:dyDescent="0.3">
      <c r="A3" s="52"/>
      <c r="B3" s="53" t="s">
        <v>112</v>
      </c>
      <c r="C3" s="54" t="s">
        <v>1433</v>
      </c>
      <c r="D3" s="52"/>
      <c r="E3" s="52"/>
      <c r="F3" s="52"/>
      <c r="G3" s="52"/>
    </row>
    <row r="4" spans="1:7" ht="15.75" customHeight="1" thickBot="1" x14ac:dyDescent="0.3"/>
    <row r="5" spans="1:7" ht="19.5" customHeight="1" thickBot="1" x14ac:dyDescent="0.3">
      <c r="A5" s="55"/>
      <c r="B5" s="89" t="s">
        <v>1624</v>
      </c>
      <c r="C5" s="55"/>
      <c r="E5" s="57"/>
      <c r="F5" s="57"/>
    </row>
    <row r="6" spans="1:7" ht="15.75" customHeight="1" thickBot="1" x14ac:dyDescent="0.3">
      <c r="B6" s="90" t="s">
        <v>1625</v>
      </c>
    </row>
    <row r="7" spans="1:7" x14ac:dyDescent="0.25">
      <c r="B7" s="59"/>
    </row>
    <row r="8" spans="1:7" ht="37.5" customHeight="1" x14ac:dyDescent="0.25">
      <c r="A8" s="60" t="s">
        <v>123</v>
      </c>
      <c r="B8" s="60" t="s">
        <v>1625</v>
      </c>
      <c r="C8" s="61"/>
      <c r="D8" s="61"/>
      <c r="E8" s="61"/>
      <c r="F8" s="61"/>
      <c r="G8" s="62"/>
    </row>
    <row r="9" spans="1:7" ht="15" customHeight="1" x14ac:dyDescent="0.25">
      <c r="A9" s="67"/>
      <c r="B9" s="68" t="s">
        <v>1436</v>
      </c>
      <c r="C9" s="67" t="s">
        <v>1626</v>
      </c>
      <c r="D9" s="67"/>
      <c r="E9" s="69"/>
      <c r="F9" s="67"/>
      <c r="G9" s="70"/>
    </row>
    <row r="10" spans="1:7" x14ac:dyDescent="0.25">
      <c r="A10" s="51" t="s">
        <v>1627</v>
      </c>
      <c r="B10" s="51" t="s">
        <v>1628</v>
      </c>
      <c r="C10" s="101" t="s">
        <v>179</v>
      </c>
    </row>
    <row r="11" spans="1:7" outlineLevel="1" x14ac:dyDescent="0.25">
      <c r="A11" s="51" t="s">
        <v>1629</v>
      </c>
      <c r="B11" s="64" t="s">
        <v>671</v>
      </c>
      <c r="C11" s="138"/>
    </row>
    <row r="12" spans="1:7" outlineLevel="1" x14ac:dyDescent="0.25">
      <c r="A12" s="51" t="s">
        <v>1630</v>
      </c>
      <c r="B12" s="64" t="s">
        <v>673</v>
      </c>
      <c r="C12" s="105"/>
    </row>
    <row r="13" spans="1:7" outlineLevel="1" x14ac:dyDescent="0.25">
      <c r="A13" s="51" t="s">
        <v>1631</v>
      </c>
      <c r="B13" s="64"/>
    </row>
    <row r="14" spans="1:7" outlineLevel="1" x14ac:dyDescent="0.25">
      <c r="A14" s="51" t="s">
        <v>1632</v>
      </c>
      <c r="B14" s="64"/>
    </row>
    <row r="15" spans="1:7" outlineLevel="1" x14ac:dyDescent="0.25">
      <c r="A15" s="51" t="s">
        <v>1633</v>
      </c>
      <c r="B15" s="64"/>
    </row>
    <row r="16" spans="1:7" outlineLevel="1" x14ac:dyDescent="0.25">
      <c r="A16" s="51" t="s">
        <v>1634</v>
      </c>
      <c r="B16" s="64"/>
    </row>
    <row r="17" spans="1:7" ht="15" customHeight="1" x14ac:dyDescent="0.25">
      <c r="A17" s="67"/>
      <c r="B17" s="68" t="s">
        <v>1635</v>
      </c>
      <c r="C17" s="67" t="s">
        <v>1636</v>
      </c>
      <c r="D17" s="67"/>
      <c r="E17" s="69"/>
      <c r="F17" s="70"/>
      <c r="G17" s="70"/>
    </row>
    <row r="18" spans="1:7" x14ac:dyDescent="0.25">
      <c r="A18" s="51" t="s">
        <v>1637</v>
      </c>
      <c r="B18" s="51" t="s">
        <v>682</v>
      </c>
      <c r="C18" s="101" t="s">
        <v>179</v>
      </c>
    </row>
    <row r="19" spans="1:7" outlineLevel="1" x14ac:dyDescent="0.25">
      <c r="A19" s="51" t="s">
        <v>1638</v>
      </c>
      <c r="C19" s="101"/>
    </row>
    <row r="20" spans="1:7" outlineLevel="1" x14ac:dyDescent="0.25">
      <c r="A20" s="51" t="s">
        <v>1639</v>
      </c>
      <c r="C20" s="101"/>
    </row>
    <row r="21" spans="1:7" outlineLevel="1" x14ac:dyDescent="0.25">
      <c r="A21" s="51" t="s">
        <v>1640</v>
      </c>
      <c r="C21" s="101"/>
    </row>
    <row r="22" spans="1:7" outlineLevel="1" x14ac:dyDescent="0.25">
      <c r="A22" s="51" t="s">
        <v>1641</v>
      </c>
      <c r="C22" s="101"/>
    </row>
    <row r="23" spans="1:7" outlineLevel="1" x14ac:dyDescent="0.25">
      <c r="A23" s="51" t="s">
        <v>1642</v>
      </c>
      <c r="C23" s="101"/>
    </row>
    <row r="24" spans="1:7" outlineLevel="1" x14ac:dyDescent="0.25">
      <c r="A24" s="51" t="s">
        <v>1643</v>
      </c>
      <c r="C24" s="101"/>
    </row>
    <row r="25" spans="1:7" ht="15" customHeight="1" x14ac:dyDescent="0.25">
      <c r="A25" s="67"/>
      <c r="B25" s="68" t="s">
        <v>1644</v>
      </c>
      <c r="C25" s="67" t="s">
        <v>1636</v>
      </c>
      <c r="D25" s="67"/>
      <c r="E25" s="69"/>
      <c r="F25" s="70"/>
      <c r="G25" s="70"/>
    </row>
    <row r="26" spans="1:7" x14ac:dyDescent="0.25">
      <c r="A26" s="51" t="s">
        <v>1645</v>
      </c>
      <c r="B26" s="85" t="s">
        <v>691</v>
      </c>
      <c r="C26" s="101">
        <f>SUM(C27:C53)</f>
        <v>0</v>
      </c>
      <c r="D26" s="85"/>
      <c r="F26" s="85"/>
      <c r="G26" s="51"/>
    </row>
    <row r="27" spans="1:7" x14ac:dyDescent="0.25">
      <c r="A27" s="51" t="s">
        <v>1646</v>
      </c>
      <c r="B27" s="51" t="s">
        <v>693</v>
      </c>
      <c r="C27" s="101" t="s">
        <v>179</v>
      </c>
      <c r="D27" s="85"/>
      <c r="F27" s="85"/>
      <c r="G27" s="51"/>
    </row>
    <row r="28" spans="1:7" x14ac:dyDescent="0.25">
      <c r="A28" s="51" t="s">
        <v>1647</v>
      </c>
      <c r="B28" s="51" t="s">
        <v>695</v>
      </c>
      <c r="C28" s="101" t="s">
        <v>179</v>
      </c>
      <c r="D28" s="85"/>
      <c r="F28" s="85"/>
      <c r="G28" s="51"/>
    </row>
    <row r="29" spans="1:7" x14ac:dyDescent="0.25">
      <c r="A29" s="51" t="s">
        <v>1648</v>
      </c>
      <c r="B29" s="51" t="s">
        <v>697</v>
      </c>
      <c r="C29" s="101" t="s">
        <v>179</v>
      </c>
      <c r="D29" s="85"/>
      <c r="F29" s="85"/>
      <c r="G29" s="51"/>
    </row>
    <row r="30" spans="1:7" x14ac:dyDescent="0.25">
      <c r="A30" s="51" t="s">
        <v>1649</v>
      </c>
      <c r="B30" s="51" t="s">
        <v>699</v>
      </c>
      <c r="C30" s="101" t="s">
        <v>179</v>
      </c>
      <c r="D30" s="85"/>
      <c r="F30" s="85"/>
      <c r="G30" s="51"/>
    </row>
    <row r="31" spans="1:7" x14ac:dyDescent="0.25">
      <c r="A31" s="51" t="s">
        <v>1650</v>
      </c>
      <c r="B31" s="51" t="s">
        <v>701</v>
      </c>
      <c r="C31" s="101" t="s">
        <v>179</v>
      </c>
      <c r="D31" s="85"/>
      <c r="F31" s="85"/>
      <c r="G31" s="51"/>
    </row>
    <row r="32" spans="1:7" x14ac:dyDescent="0.25">
      <c r="A32" s="51" t="s">
        <v>1651</v>
      </c>
      <c r="B32" s="51" t="s">
        <v>703</v>
      </c>
      <c r="C32" s="101" t="s">
        <v>179</v>
      </c>
      <c r="D32" s="85"/>
      <c r="F32" s="85"/>
      <c r="G32" s="51"/>
    </row>
    <row r="33" spans="1:7" x14ac:dyDescent="0.25">
      <c r="A33" s="51" t="s">
        <v>1652</v>
      </c>
      <c r="B33" s="51" t="s">
        <v>705</v>
      </c>
      <c r="C33" s="101" t="s">
        <v>179</v>
      </c>
      <c r="D33" s="85"/>
      <c r="F33" s="85"/>
      <c r="G33" s="51"/>
    </row>
    <row r="34" spans="1:7" x14ac:dyDescent="0.25">
      <c r="A34" s="51" t="s">
        <v>1653</v>
      </c>
      <c r="B34" s="51" t="s">
        <v>707</v>
      </c>
      <c r="C34" s="101" t="s">
        <v>179</v>
      </c>
      <c r="D34" s="85"/>
      <c r="F34" s="85"/>
      <c r="G34" s="51"/>
    </row>
    <row r="35" spans="1:7" x14ac:dyDescent="0.25">
      <c r="A35" s="51" t="s">
        <v>1654</v>
      </c>
      <c r="B35" s="51" t="s">
        <v>709</v>
      </c>
      <c r="C35" s="101" t="s">
        <v>179</v>
      </c>
      <c r="D35" s="85"/>
      <c r="F35" s="85"/>
      <c r="G35" s="51"/>
    </row>
    <row r="36" spans="1:7" x14ac:dyDescent="0.25">
      <c r="A36" s="51" t="s">
        <v>1655</v>
      </c>
      <c r="B36" s="51" t="s">
        <v>711</v>
      </c>
      <c r="C36" s="101" t="s">
        <v>179</v>
      </c>
      <c r="D36" s="85"/>
      <c r="F36" s="85"/>
      <c r="G36" s="51"/>
    </row>
    <row r="37" spans="1:7" x14ac:dyDescent="0.25">
      <c r="A37" s="51" t="s">
        <v>1656</v>
      </c>
      <c r="B37" s="51" t="s">
        <v>2</v>
      </c>
      <c r="C37" s="101" t="s">
        <v>179</v>
      </c>
      <c r="D37" s="85"/>
      <c r="F37" s="85"/>
      <c r="G37" s="51"/>
    </row>
    <row r="38" spans="1:7" x14ac:dyDescent="0.25">
      <c r="A38" s="51" t="s">
        <v>1657</v>
      </c>
      <c r="B38" s="51" t="s">
        <v>714</v>
      </c>
      <c r="C38" s="101" t="s">
        <v>179</v>
      </c>
      <c r="D38" s="85"/>
      <c r="F38" s="85"/>
      <c r="G38" s="51"/>
    </row>
    <row r="39" spans="1:7" x14ac:dyDescent="0.25">
      <c r="A39" s="51" t="s">
        <v>1658</v>
      </c>
      <c r="B39" s="51" t="s">
        <v>716</v>
      </c>
      <c r="C39" s="101" t="s">
        <v>179</v>
      </c>
      <c r="D39" s="85"/>
      <c r="F39" s="85"/>
      <c r="G39" s="51"/>
    </row>
    <row r="40" spans="1:7" x14ac:dyDescent="0.25">
      <c r="A40" s="51" t="s">
        <v>1659</v>
      </c>
      <c r="B40" s="51" t="s">
        <v>718</v>
      </c>
      <c r="C40" s="101" t="s">
        <v>179</v>
      </c>
      <c r="D40" s="85"/>
      <c r="F40" s="85"/>
      <c r="G40" s="51"/>
    </row>
    <row r="41" spans="1:7" x14ac:dyDescent="0.25">
      <c r="A41" s="51" t="s">
        <v>1660</v>
      </c>
      <c r="B41" s="51" t="s">
        <v>720</v>
      </c>
      <c r="C41" s="101" t="s">
        <v>179</v>
      </c>
      <c r="D41" s="85"/>
      <c r="F41" s="85"/>
      <c r="G41" s="51"/>
    </row>
    <row r="42" spans="1:7" x14ac:dyDescent="0.25">
      <c r="A42" s="51" t="s">
        <v>1661</v>
      </c>
      <c r="B42" s="51" t="s">
        <v>722</v>
      </c>
      <c r="C42" s="101" t="s">
        <v>179</v>
      </c>
      <c r="D42" s="85"/>
      <c r="F42" s="85"/>
      <c r="G42" s="51"/>
    </row>
    <row r="43" spans="1:7" x14ac:dyDescent="0.25">
      <c r="A43" s="51" t="s">
        <v>1662</v>
      </c>
      <c r="B43" s="51" t="s">
        <v>724</v>
      </c>
      <c r="C43" s="101" t="s">
        <v>179</v>
      </c>
      <c r="D43" s="85"/>
      <c r="F43" s="85"/>
      <c r="G43" s="51"/>
    </row>
    <row r="44" spans="1:7" x14ac:dyDescent="0.25">
      <c r="A44" s="51" t="s">
        <v>1663</v>
      </c>
      <c r="B44" s="51" t="s">
        <v>726</v>
      </c>
      <c r="C44" s="101" t="s">
        <v>179</v>
      </c>
      <c r="D44" s="85"/>
      <c r="F44" s="85"/>
      <c r="G44" s="51"/>
    </row>
    <row r="45" spans="1:7" x14ac:dyDescent="0.25">
      <c r="A45" s="51" t="s">
        <v>1664</v>
      </c>
      <c r="B45" s="51" t="s">
        <v>728</v>
      </c>
      <c r="C45" s="101" t="s">
        <v>179</v>
      </c>
      <c r="D45" s="85"/>
      <c r="F45" s="85"/>
      <c r="G45" s="51"/>
    </row>
    <row r="46" spans="1:7" x14ac:dyDescent="0.25">
      <c r="A46" s="51" t="s">
        <v>1665</v>
      </c>
      <c r="B46" s="51" t="s">
        <v>730</v>
      </c>
      <c r="C46" s="101" t="s">
        <v>179</v>
      </c>
      <c r="D46" s="85"/>
      <c r="F46" s="85"/>
      <c r="G46" s="51"/>
    </row>
    <row r="47" spans="1:7" x14ac:dyDescent="0.25">
      <c r="A47" s="51" t="s">
        <v>1666</v>
      </c>
      <c r="B47" s="51" t="s">
        <v>732</v>
      </c>
      <c r="C47" s="101" t="s">
        <v>179</v>
      </c>
      <c r="D47" s="85"/>
      <c r="F47" s="85"/>
      <c r="G47" s="51"/>
    </row>
    <row r="48" spans="1:7" x14ac:dyDescent="0.25">
      <c r="A48" s="51" t="s">
        <v>1667</v>
      </c>
      <c r="B48" s="51" t="s">
        <v>734</v>
      </c>
      <c r="C48" s="101" t="s">
        <v>179</v>
      </c>
      <c r="D48" s="85"/>
      <c r="F48" s="85"/>
      <c r="G48" s="51"/>
    </row>
    <row r="49" spans="1:7" x14ac:dyDescent="0.25">
      <c r="A49" s="51" t="s">
        <v>1668</v>
      </c>
      <c r="B49" s="51" t="s">
        <v>736</v>
      </c>
      <c r="C49" s="101" t="s">
        <v>179</v>
      </c>
      <c r="D49" s="85"/>
      <c r="F49" s="85"/>
      <c r="G49" s="51"/>
    </row>
    <row r="50" spans="1:7" x14ac:dyDescent="0.25">
      <c r="A50" s="51" t="s">
        <v>1669</v>
      </c>
      <c r="B50" s="51" t="s">
        <v>738</v>
      </c>
      <c r="C50" s="101" t="s">
        <v>179</v>
      </c>
      <c r="D50" s="85"/>
      <c r="F50" s="85"/>
      <c r="G50" s="51"/>
    </row>
    <row r="51" spans="1:7" x14ac:dyDescent="0.25">
      <c r="A51" s="51" t="s">
        <v>1670</v>
      </c>
      <c r="B51" s="51" t="s">
        <v>740</v>
      </c>
      <c r="C51" s="101" t="s">
        <v>179</v>
      </c>
      <c r="D51" s="85"/>
      <c r="F51" s="85"/>
      <c r="G51" s="51"/>
    </row>
    <row r="52" spans="1:7" x14ac:dyDescent="0.25">
      <c r="A52" s="51" t="s">
        <v>1671</v>
      </c>
      <c r="B52" s="51" t="s">
        <v>742</v>
      </c>
      <c r="C52" s="101" t="s">
        <v>179</v>
      </c>
      <c r="D52" s="85"/>
      <c r="F52" s="85"/>
      <c r="G52" s="51"/>
    </row>
    <row r="53" spans="1:7" x14ac:dyDescent="0.25">
      <c r="A53" s="51" t="s">
        <v>1672</v>
      </c>
      <c r="B53" s="51" t="s">
        <v>744</v>
      </c>
      <c r="C53" s="101" t="s">
        <v>179</v>
      </c>
      <c r="D53" s="85"/>
      <c r="F53" s="85"/>
      <c r="G53" s="51"/>
    </row>
    <row r="54" spans="1:7" x14ac:dyDescent="0.25">
      <c r="A54" s="51" t="s">
        <v>1673</v>
      </c>
      <c r="B54" s="85" t="s">
        <v>401</v>
      </c>
      <c r="C54" s="100">
        <f>SUM(C55:C57)</f>
        <v>0</v>
      </c>
      <c r="D54" s="85"/>
      <c r="F54" s="85"/>
      <c r="G54" s="51"/>
    </row>
    <row r="55" spans="1:7" x14ac:dyDescent="0.25">
      <c r="A55" s="51" t="s">
        <v>1674</v>
      </c>
      <c r="B55" s="51" t="s">
        <v>747</v>
      </c>
      <c r="C55" s="101" t="s">
        <v>179</v>
      </c>
      <c r="D55" s="85"/>
      <c r="F55" s="85"/>
      <c r="G55" s="51"/>
    </row>
    <row r="56" spans="1:7" x14ac:dyDescent="0.25">
      <c r="A56" s="51" t="s">
        <v>1675</v>
      </c>
      <c r="B56" s="51" t="s">
        <v>749</v>
      </c>
      <c r="C56" s="101" t="s">
        <v>179</v>
      </c>
      <c r="D56" s="85"/>
      <c r="F56" s="85"/>
      <c r="G56" s="51"/>
    </row>
    <row r="57" spans="1:7" x14ac:dyDescent="0.25">
      <c r="A57" s="51" t="s">
        <v>1676</v>
      </c>
      <c r="B57" s="51" t="s">
        <v>751</v>
      </c>
      <c r="C57" s="101" t="s">
        <v>179</v>
      </c>
      <c r="D57" s="85"/>
      <c r="F57" s="85"/>
      <c r="G57" s="51"/>
    </row>
    <row r="58" spans="1:7" x14ac:dyDescent="0.25">
      <c r="A58" s="51" t="s">
        <v>1677</v>
      </c>
      <c r="B58" s="85" t="s">
        <v>200</v>
      </c>
      <c r="C58" s="100">
        <f>SUM(C59:C69)</f>
        <v>0</v>
      </c>
      <c r="D58" s="85"/>
      <c r="F58" s="85"/>
      <c r="G58" s="51"/>
    </row>
    <row r="59" spans="1:7" x14ac:dyDescent="0.25">
      <c r="A59" s="51" t="s">
        <v>1678</v>
      </c>
      <c r="B59" s="65" t="s">
        <v>403</v>
      </c>
      <c r="C59" s="101" t="s">
        <v>179</v>
      </c>
      <c r="D59" s="85"/>
      <c r="F59" s="85"/>
      <c r="G59" s="51"/>
    </row>
    <row r="60" spans="1:7" x14ac:dyDescent="0.25">
      <c r="A60" s="51" t="s">
        <v>1679</v>
      </c>
      <c r="B60" s="51" t="s">
        <v>755</v>
      </c>
      <c r="C60" s="101" t="s">
        <v>179</v>
      </c>
      <c r="D60" s="85"/>
      <c r="F60" s="85"/>
      <c r="G60" s="51"/>
    </row>
    <row r="61" spans="1:7" x14ac:dyDescent="0.25">
      <c r="A61" s="51" t="s">
        <v>1680</v>
      </c>
      <c r="B61" s="65" t="s">
        <v>405</v>
      </c>
      <c r="C61" s="101" t="s">
        <v>179</v>
      </c>
      <c r="D61" s="85"/>
      <c r="F61" s="85"/>
      <c r="G61" s="51"/>
    </row>
    <row r="62" spans="1:7" x14ac:dyDescent="0.25">
      <c r="A62" s="51" t="s">
        <v>1681</v>
      </c>
      <c r="B62" s="65" t="s">
        <v>407</v>
      </c>
      <c r="C62" s="101" t="s">
        <v>179</v>
      </c>
      <c r="D62" s="85"/>
      <c r="F62" s="85"/>
      <c r="G62" s="51"/>
    </row>
    <row r="63" spans="1:7" x14ac:dyDescent="0.25">
      <c r="A63" s="51" t="s">
        <v>1682</v>
      </c>
      <c r="B63" s="65" t="s">
        <v>409</v>
      </c>
      <c r="C63" s="101" t="s">
        <v>179</v>
      </c>
      <c r="D63" s="85"/>
      <c r="F63" s="85"/>
      <c r="G63" s="51"/>
    </row>
    <row r="64" spans="1:7" x14ac:dyDescent="0.25">
      <c r="A64" s="51" t="s">
        <v>1683</v>
      </c>
      <c r="B64" s="65" t="s">
        <v>411</v>
      </c>
      <c r="C64" s="101" t="s">
        <v>179</v>
      </c>
      <c r="D64" s="85"/>
      <c r="F64" s="85"/>
      <c r="G64" s="51"/>
    </row>
    <row r="65" spans="1:7" x14ac:dyDescent="0.25">
      <c r="A65" s="51" t="s">
        <v>1684</v>
      </c>
      <c r="B65" s="65" t="s">
        <v>413</v>
      </c>
      <c r="C65" s="101" t="s">
        <v>179</v>
      </c>
      <c r="D65" s="85"/>
      <c r="F65" s="85"/>
      <c r="G65" s="51"/>
    </row>
    <row r="66" spans="1:7" x14ac:dyDescent="0.25">
      <c r="A66" s="51" t="s">
        <v>1685</v>
      </c>
      <c r="B66" s="65" t="s">
        <v>415</v>
      </c>
      <c r="C66" s="101" t="s">
        <v>179</v>
      </c>
      <c r="D66" s="85"/>
      <c r="F66" s="85"/>
      <c r="G66" s="51"/>
    </row>
    <row r="67" spans="1:7" x14ac:dyDescent="0.25">
      <c r="A67" s="51" t="s">
        <v>1686</v>
      </c>
      <c r="B67" s="65" t="s">
        <v>417</v>
      </c>
      <c r="C67" s="101" t="s">
        <v>179</v>
      </c>
      <c r="D67" s="85"/>
      <c r="F67" s="85"/>
      <c r="G67" s="51"/>
    </row>
    <row r="68" spans="1:7" x14ac:dyDescent="0.25">
      <c r="A68" s="51" t="s">
        <v>1687</v>
      </c>
      <c r="B68" s="65" t="s">
        <v>419</v>
      </c>
      <c r="C68" s="101" t="s">
        <v>179</v>
      </c>
      <c r="D68" s="85"/>
      <c r="F68" s="85"/>
      <c r="G68" s="51"/>
    </row>
    <row r="69" spans="1:7" x14ac:dyDescent="0.25">
      <c r="A69" s="51" t="s">
        <v>1688</v>
      </c>
      <c r="B69" s="65" t="s">
        <v>200</v>
      </c>
      <c r="C69" s="101" t="s">
        <v>179</v>
      </c>
      <c r="D69" s="85"/>
      <c r="F69" s="85"/>
      <c r="G69" s="51"/>
    </row>
    <row r="70" spans="1:7" outlineLevel="1" x14ac:dyDescent="0.25">
      <c r="A70" s="51" t="s">
        <v>1689</v>
      </c>
      <c r="B70" s="77" t="s">
        <v>204</v>
      </c>
      <c r="C70" s="101"/>
      <c r="G70" s="51"/>
    </row>
    <row r="71" spans="1:7" outlineLevel="1" x14ac:dyDescent="0.25">
      <c r="A71" s="51" t="s">
        <v>1690</v>
      </c>
      <c r="B71" s="77" t="s">
        <v>204</v>
      </c>
      <c r="C71" s="101"/>
      <c r="G71" s="51"/>
    </row>
    <row r="72" spans="1:7" outlineLevel="1" x14ac:dyDescent="0.25">
      <c r="A72" s="51" t="s">
        <v>1691</v>
      </c>
      <c r="B72" s="77" t="s">
        <v>204</v>
      </c>
      <c r="C72" s="101"/>
      <c r="G72" s="51"/>
    </row>
    <row r="73" spans="1:7" outlineLevel="1" x14ac:dyDescent="0.25">
      <c r="A73" s="51" t="s">
        <v>1692</v>
      </c>
      <c r="B73" s="77" t="s">
        <v>204</v>
      </c>
      <c r="C73" s="101"/>
      <c r="G73" s="51"/>
    </row>
    <row r="74" spans="1:7" outlineLevel="1" x14ac:dyDescent="0.25">
      <c r="A74" s="51" t="s">
        <v>1693</v>
      </c>
      <c r="B74" s="77" t="s">
        <v>204</v>
      </c>
      <c r="C74" s="101"/>
      <c r="G74" s="51"/>
    </row>
    <row r="75" spans="1:7" outlineLevel="1" x14ac:dyDescent="0.25">
      <c r="A75" s="51" t="s">
        <v>1694</v>
      </c>
      <c r="B75" s="77" t="s">
        <v>204</v>
      </c>
      <c r="C75" s="101"/>
      <c r="G75" s="51"/>
    </row>
    <row r="76" spans="1:7" outlineLevel="1" x14ac:dyDescent="0.25">
      <c r="A76" s="51" t="s">
        <v>1695</v>
      </c>
      <c r="B76" s="77" t="s">
        <v>204</v>
      </c>
      <c r="C76" s="101"/>
      <c r="G76" s="51"/>
    </row>
    <row r="77" spans="1:7" outlineLevel="1" x14ac:dyDescent="0.25">
      <c r="A77" s="51" t="s">
        <v>1696</v>
      </c>
      <c r="B77" s="77" t="s">
        <v>204</v>
      </c>
      <c r="C77" s="101"/>
      <c r="G77" s="51"/>
    </row>
    <row r="78" spans="1:7" outlineLevel="1" x14ac:dyDescent="0.25">
      <c r="A78" s="51" t="s">
        <v>1697</v>
      </c>
      <c r="B78" s="77" t="s">
        <v>204</v>
      </c>
      <c r="C78" s="101"/>
      <c r="G78" s="51"/>
    </row>
    <row r="79" spans="1:7" outlineLevel="1" x14ac:dyDescent="0.25">
      <c r="A79" s="51" t="s">
        <v>1698</v>
      </c>
      <c r="B79" s="77" t="s">
        <v>204</v>
      </c>
      <c r="C79" s="101"/>
      <c r="G79" s="51"/>
    </row>
    <row r="80" spans="1:7" ht="15" customHeight="1" x14ac:dyDescent="0.25">
      <c r="A80" s="67"/>
      <c r="B80" s="68" t="s">
        <v>1699</v>
      </c>
      <c r="C80" s="67" t="s">
        <v>1636</v>
      </c>
      <c r="D80" s="67"/>
      <c r="E80" s="69"/>
      <c r="F80" s="70"/>
      <c r="G80" s="70"/>
    </row>
    <row r="81" spans="1:7" x14ac:dyDescent="0.25">
      <c r="A81" s="51" t="s">
        <v>1700</v>
      </c>
      <c r="B81" s="51" t="s">
        <v>845</v>
      </c>
      <c r="C81" s="101" t="s">
        <v>179</v>
      </c>
      <c r="E81" s="49"/>
    </row>
    <row r="82" spans="1:7" x14ac:dyDescent="0.25">
      <c r="A82" s="51" t="s">
        <v>1701</v>
      </c>
      <c r="B82" s="51" t="s">
        <v>847</v>
      </c>
      <c r="C82" s="101" t="s">
        <v>179</v>
      </c>
      <c r="E82" s="49"/>
    </row>
    <row r="83" spans="1:7" x14ac:dyDescent="0.25">
      <c r="A83" s="51" t="s">
        <v>1702</v>
      </c>
      <c r="B83" s="51" t="s">
        <v>200</v>
      </c>
      <c r="C83" s="101" t="s">
        <v>179</v>
      </c>
      <c r="E83" s="49"/>
    </row>
    <row r="84" spans="1:7" outlineLevel="1" x14ac:dyDescent="0.25">
      <c r="A84" s="51" t="s">
        <v>1703</v>
      </c>
      <c r="C84" s="101"/>
      <c r="E84" s="49"/>
    </row>
    <row r="85" spans="1:7" outlineLevel="1" x14ac:dyDescent="0.25">
      <c r="A85" s="51" t="s">
        <v>1704</v>
      </c>
      <c r="C85" s="101"/>
      <c r="E85" s="49"/>
    </row>
    <row r="86" spans="1:7" outlineLevel="1" x14ac:dyDescent="0.25">
      <c r="A86" s="51" t="s">
        <v>1705</v>
      </c>
      <c r="C86" s="101"/>
      <c r="E86" s="49"/>
    </row>
    <row r="87" spans="1:7" outlineLevel="1" x14ac:dyDescent="0.25">
      <c r="A87" s="51" t="s">
        <v>1706</v>
      </c>
      <c r="C87" s="101"/>
      <c r="E87" s="49"/>
    </row>
    <row r="88" spans="1:7" outlineLevel="1" x14ac:dyDescent="0.25">
      <c r="A88" s="51" t="s">
        <v>1707</v>
      </c>
      <c r="C88" s="101"/>
      <c r="E88" s="49"/>
    </row>
    <row r="89" spans="1:7" outlineLevel="1" x14ac:dyDescent="0.25">
      <c r="A89" s="51" t="s">
        <v>1708</v>
      </c>
      <c r="C89" s="101"/>
      <c r="E89" s="49"/>
    </row>
    <row r="90" spans="1:7" ht="15" customHeight="1" x14ac:dyDescent="0.25">
      <c r="A90" s="67"/>
      <c r="B90" s="68" t="s">
        <v>1709</v>
      </c>
      <c r="C90" s="67" t="s">
        <v>1636</v>
      </c>
      <c r="D90" s="67"/>
      <c r="E90" s="69"/>
      <c r="F90" s="70"/>
      <c r="G90" s="70"/>
    </row>
    <row r="91" spans="1:7" x14ac:dyDescent="0.25">
      <c r="A91" s="51" t="s">
        <v>1710</v>
      </c>
      <c r="B91" s="51" t="s">
        <v>857</v>
      </c>
      <c r="C91" s="101" t="s">
        <v>179</v>
      </c>
      <c r="E91" s="49"/>
    </row>
    <row r="92" spans="1:7" x14ac:dyDescent="0.25">
      <c r="A92" s="51" t="s">
        <v>1711</v>
      </c>
      <c r="B92" s="51" t="s">
        <v>859</v>
      </c>
      <c r="C92" s="101" t="s">
        <v>179</v>
      </c>
      <c r="E92" s="49"/>
    </row>
    <row r="93" spans="1:7" x14ac:dyDescent="0.25">
      <c r="A93" s="51" t="s">
        <v>1712</v>
      </c>
      <c r="B93" s="51" t="s">
        <v>200</v>
      </c>
      <c r="C93" s="101" t="s">
        <v>179</v>
      </c>
      <c r="E93" s="49"/>
    </row>
    <row r="94" spans="1:7" outlineLevel="1" x14ac:dyDescent="0.25">
      <c r="A94" s="51" t="s">
        <v>1713</v>
      </c>
      <c r="C94" s="101"/>
      <c r="E94" s="49"/>
    </row>
    <row r="95" spans="1:7" outlineLevel="1" x14ac:dyDescent="0.25">
      <c r="A95" s="51" t="s">
        <v>1714</v>
      </c>
      <c r="C95" s="101"/>
      <c r="E95" s="49"/>
    </row>
    <row r="96" spans="1:7" outlineLevel="1" x14ac:dyDescent="0.25">
      <c r="A96" s="51" t="s">
        <v>1715</v>
      </c>
      <c r="C96" s="101"/>
      <c r="E96" s="49"/>
    </row>
    <row r="97" spans="1:7" outlineLevel="1" x14ac:dyDescent="0.25">
      <c r="A97" s="51" t="s">
        <v>1716</v>
      </c>
      <c r="C97" s="101"/>
      <c r="E97" s="49"/>
    </row>
    <row r="98" spans="1:7" outlineLevel="1" x14ac:dyDescent="0.25">
      <c r="A98" s="51" t="s">
        <v>1717</v>
      </c>
      <c r="C98" s="101"/>
      <c r="E98" s="49"/>
    </row>
    <row r="99" spans="1:7" outlineLevel="1" x14ac:dyDescent="0.25">
      <c r="A99" s="51" t="s">
        <v>1718</v>
      </c>
      <c r="C99" s="101"/>
      <c r="E99" s="49"/>
    </row>
    <row r="100" spans="1:7" ht="15" customHeight="1" x14ac:dyDescent="0.25">
      <c r="A100" s="67"/>
      <c r="B100" s="68" t="s">
        <v>1719</v>
      </c>
      <c r="C100" s="67" t="s">
        <v>1636</v>
      </c>
      <c r="D100" s="67"/>
      <c r="E100" s="69"/>
      <c r="F100" s="70"/>
      <c r="G100" s="70"/>
    </row>
    <row r="101" spans="1:7" x14ac:dyDescent="0.25">
      <c r="A101" s="51" t="s">
        <v>1720</v>
      </c>
      <c r="B101" s="47" t="s">
        <v>869</v>
      </c>
      <c r="C101" s="101" t="s">
        <v>179</v>
      </c>
      <c r="E101" s="49"/>
    </row>
    <row r="102" spans="1:7" x14ac:dyDescent="0.25">
      <c r="A102" s="51" t="s">
        <v>1721</v>
      </c>
      <c r="B102" s="47" t="s">
        <v>871</v>
      </c>
      <c r="C102" s="101" t="s">
        <v>179</v>
      </c>
      <c r="E102" s="49"/>
    </row>
    <row r="103" spans="1:7" x14ac:dyDescent="0.25">
      <c r="A103" s="51" t="s">
        <v>1722</v>
      </c>
      <c r="B103" s="47" t="s">
        <v>873</v>
      </c>
      <c r="C103" s="101" t="s">
        <v>179</v>
      </c>
    </row>
    <row r="104" spans="1:7" x14ac:dyDescent="0.25">
      <c r="A104" s="51" t="s">
        <v>1723</v>
      </c>
      <c r="B104" s="47" t="s">
        <v>875</v>
      </c>
      <c r="C104" s="101" t="s">
        <v>179</v>
      </c>
    </row>
    <row r="105" spans="1:7" x14ac:dyDescent="0.25">
      <c r="A105" s="51" t="s">
        <v>1724</v>
      </c>
      <c r="B105" s="47" t="s">
        <v>877</v>
      </c>
      <c r="C105" s="101" t="s">
        <v>179</v>
      </c>
    </row>
    <row r="106" spans="1:7" outlineLevel="1" x14ac:dyDescent="0.25">
      <c r="A106" s="51" t="s">
        <v>1725</v>
      </c>
      <c r="B106" s="47"/>
      <c r="C106" s="101"/>
    </row>
    <row r="107" spans="1:7" outlineLevel="1" x14ac:dyDescent="0.25">
      <c r="A107" s="51" t="s">
        <v>1726</v>
      </c>
      <c r="B107" s="47"/>
      <c r="C107" s="101"/>
    </row>
    <row r="108" spans="1:7" outlineLevel="1" x14ac:dyDescent="0.25">
      <c r="A108" s="51" t="s">
        <v>1727</v>
      </c>
      <c r="B108" s="47"/>
      <c r="C108" s="101"/>
    </row>
    <row r="109" spans="1:7" outlineLevel="1" x14ac:dyDescent="0.25">
      <c r="A109" s="51" t="s">
        <v>1728</v>
      </c>
      <c r="B109" s="47"/>
      <c r="C109" s="101"/>
    </row>
    <row r="110" spans="1:7" ht="15" customHeight="1" x14ac:dyDescent="0.25">
      <c r="A110" s="67"/>
      <c r="B110" s="67" t="s">
        <v>1729</v>
      </c>
      <c r="C110" s="67" t="s">
        <v>1636</v>
      </c>
      <c r="D110" s="67"/>
      <c r="E110" s="69"/>
      <c r="F110" s="70"/>
      <c r="G110" s="70"/>
    </row>
    <row r="111" spans="1:7" x14ac:dyDescent="0.25">
      <c r="A111" s="51" t="s">
        <v>1730</v>
      </c>
      <c r="B111" s="51" t="s">
        <v>884</v>
      </c>
      <c r="C111" s="101" t="s">
        <v>179</v>
      </c>
      <c r="E111" s="49"/>
    </row>
    <row r="112" spans="1:7" outlineLevel="1" x14ac:dyDescent="0.25">
      <c r="A112" s="51" t="s">
        <v>1731</v>
      </c>
      <c r="B112" s="81" t="s">
        <v>886</v>
      </c>
      <c r="C112" s="101" t="s">
        <v>179</v>
      </c>
      <c r="E112" s="49"/>
    </row>
    <row r="113" spans="1:7" outlineLevel="1" x14ac:dyDescent="0.25">
      <c r="A113" s="51" t="s">
        <v>1732</v>
      </c>
      <c r="C113" s="101"/>
      <c r="E113" s="49"/>
    </row>
    <row r="114" spans="1:7" outlineLevel="1" x14ac:dyDescent="0.25">
      <c r="A114" s="51" t="s">
        <v>1733</v>
      </c>
      <c r="C114" s="101"/>
      <c r="E114" s="49"/>
    </row>
    <row r="115" spans="1:7" outlineLevel="1" x14ac:dyDescent="0.25">
      <c r="A115" s="51" t="s">
        <v>1734</v>
      </c>
      <c r="C115" s="101"/>
      <c r="E115" s="49"/>
    </row>
    <row r="116" spans="1:7" ht="15" customHeight="1" x14ac:dyDescent="0.25">
      <c r="A116" s="67"/>
      <c r="B116" s="68" t="s">
        <v>1735</v>
      </c>
      <c r="C116" s="67" t="s">
        <v>891</v>
      </c>
      <c r="D116" s="67" t="s">
        <v>892</v>
      </c>
      <c r="E116" s="69"/>
      <c r="F116" s="67" t="s">
        <v>1636</v>
      </c>
      <c r="G116" s="67" t="s">
        <v>894</v>
      </c>
    </row>
    <row r="117" spans="1:7" x14ac:dyDescent="0.25">
      <c r="A117" s="51" t="s">
        <v>1736</v>
      </c>
      <c r="B117" s="133" t="s">
        <v>896</v>
      </c>
      <c r="C117" s="101" t="s">
        <v>179</v>
      </c>
      <c r="D117" s="63"/>
      <c r="E117" s="63"/>
      <c r="F117" s="79"/>
      <c r="G117" s="79"/>
    </row>
    <row r="118" spans="1:7" x14ac:dyDescent="0.25">
      <c r="A118" s="63"/>
      <c r="B118" s="157"/>
      <c r="C118" s="161"/>
      <c r="D118" s="63"/>
      <c r="E118" s="63"/>
      <c r="F118" s="79"/>
      <c r="G118" s="79"/>
    </row>
    <row r="119" spans="1:7" x14ac:dyDescent="0.25">
      <c r="B119" s="133" t="s">
        <v>897</v>
      </c>
      <c r="C119" s="161"/>
      <c r="D119" s="63"/>
      <c r="E119" s="63"/>
      <c r="F119" s="79"/>
      <c r="G119" s="79"/>
    </row>
    <row r="120" spans="1:7" x14ac:dyDescent="0.25">
      <c r="A120" s="51" t="s">
        <v>1737</v>
      </c>
      <c r="B120" s="133" t="s">
        <v>1738</v>
      </c>
      <c r="C120" s="101" t="s">
        <v>179</v>
      </c>
      <c r="D120" s="105" t="s">
        <v>179</v>
      </c>
      <c r="E120" s="63"/>
      <c r="F120" s="109" t="str">
        <f t="shared" ref="F120:F143" si="0">IF($C$144=0,"",IF(C120="[for completion]","",C120/$C$144))</f>
        <v/>
      </c>
      <c r="G120" s="109" t="str">
        <f t="shared" ref="G120:G143" si="1">IF($D$144=0,"",IF(D120="[for completion]","",D120/$D$144))</f>
        <v/>
      </c>
    </row>
    <row r="121" spans="1:7" x14ac:dyDescent="0.25">
      <c r="A121" s="51" t="s">
        <v>1739</v>
      </c>
      <c r="B121" s="133" t="s">
        <v>1740</v>
      </c>
      <c r="C121" s="101" t="s">
        <v>179</v>
      </c>
      <c r="D121" s="105" t="s">
        <v>179</v>
      </c>
      <c r="E121" s="63"/>
      <c r="F121" s="109" t="str">
        <f t="shared" si="0"/>
        <v/>
      </c>
      <c r="G121" s="109" t="str">
        <f t="shared" si="1"/>
        <v/>
      </c>
    </row>
    <row r="122" spans="1:7" x14ac:dyDescent="0.25">
      <c r="A122" s="51" t="s">
        <v>1741</v>
      </c>
      <c r="B122" s="133" t="s">
        <v>1742</v>
      </c>
      <c r="C122" s="101" t="s">
        <v>179</v>
      </c>
      <c r="D122" s="105" t="s">
        <v>179</v>
      </c>
      <c r="E122" s="63"/>
      <c r="F122" s="109" t="str">
        <f t="shared" si="0"/>
        <v/>
      </c>
      <c r="G122" s="109" t="str">
        <f t="shared" si="1"/>
        <v/>
      </c>
    </row>
    <row r="123" spans="1:7" x14ac:dyDescent="0.25">
      <c r="A123" s="51" t="s">
        <v>1743</v>
      </c>
      <c r="B123" s="65" t="s">
        <v>809</v>
      </c>
      <c r="C123" s="101" t="s">
        <v>179</v>
      </c>
      <c r="D123" s="105" t="s">
        <v>179</v>
      </c>
      <c r="E123" s="63"/>
      <c r="F123" s="109" t="str">
        <f t="shared" si="0"/>
        <v/>
      </c>
      <c r="G123" s="109" t="str">
        <f t="shared" si="1"/>
        <v/>
      </c>
    </row>
    <row r="124" spans="1:7" x14ac:dyDescent="0.25">
      <c r="A124" s="51" t="s">
        <v>1744</v>
      </c>
      <c r="B124" s="65" t="s">
        <v>809</v>
      </c>
      <c r="C124" s="104" t="s">
        <v>179</v>
      </c>
      <c r="D124" s="105" t="s">
        <v>179</v>
      </c>
      <c r="E124" s="63"/>
      <c r="F124" s="109" t="str">
        <f t="shared" si="0"/>
        <v/>
      </c>
      <c r="G124" s="109" t="str">
        <f t="shared" si="1"/>
        <v/>
      </c>
    </row>
    <row r="125" spans="1:7" x14ac:dyDescent="0.25">
      <c r="A125" s="51" t="s">
        <v>1745</v>
      </c>
      <c r="B125" s="65" t="s">
        <v>809</v>
      </c>
      <c r="C125" s="104" t="s">
        <v>179</v>
      </c>
      <c r="D125" s="105" t="s">
        <v>179</v>
      </c>
      <c r="E125" s="63"/>
      <c r="F125" s="109" t="str">
        <f t="shared" si="0"/>
        <v/>
      </c>
      <c r="G125" s="109" t="str">
        <f t="shared" si="1"/>
        <v/>
      </c>
    </row>
    <row r="126" spans="1:7" x14ac:dyDescent="0.25">
      <c r="A126" s="51" t="s">
        <v>1746</v>
      </c>
      <c r="B126" s="65" t="s">
        <v>809</v>
      </c>
      <c r="C126" s="104" t="s">
        <v>179</v>
      </c>
      <c r="D126" s="105" t="s">
        <v>179</v>
      </c>
      <c r="E126" s="63"/>
      <c r="F126" s="109" t="str">
        <f t="shared" si="0"/>
        <v/>
      </c>
      <c r="G126" s="109" t="str">
        <f t="shared" si="1"/>
        <v/>
      </c>
    </row>
    <row r="127" spans="1:7" x14ac:dyDescent="0.25">
      <c r="A127" s="51" t="s">
        <v>1747</v>
      </c>
      <c r="B127" s="65" t="s">
        <v>809</v>
      </c>
      <c r="C127" s="104" t="s">
        <v>179</v>
      </c>
      <c r="D127" s="105" t="s">
        <v>179</v>
      </c>
      <c r="E127" s="63"/>
      <c r="F127" s="109" t="str">
        <f t="shared" si="0"/>
        <v/>
      </c>
      <c r="G127" s="109" t="str">
        <f t="shared" si="1"/>
        <v/>
      </c>
    </row>
    <row r="128" spans="1:7" x14ac:dyDescent="0.25">
      <c r="A128" s="51" t="s">
        <v>1748</v>
      </c>
      <c r="B128" s="65" t="s">
        <v>809</v>
      </c>
      <c r="C128" s="104" t="s">
        <v>179</v>
      </c>
      <c r="D128" s="105" t="s">
        <v>179</v>
      </c>
      <c r="E128" s="63"/>
      <c r="F128" s="109" t="str">
        <f t="shared" si="0"/>
        <v/>
      </c>
      <c r="G128" s="109" t="str">
        <f t="shared" si="1"/>
        <v/>
      </c>
    </row>
    <row r="129" spans="1:7" x14ac:dyDescent="0.25">
      <c r="A129" s="51" t="s">
        <v>1749</v>
      </c>
      <c r="B129" s="65" t="s">
        <v>809</v>
      </c>
      <c r="C129" s="104" t="s">
        <v>179</v>
      </c>
      <c r="D129" s="105" t="s">
        <v>179</v>
      </c>
      <c r="E129" s="65"/>
      <c r="F129" s="109" t="str">
        <f t="shared" si="0"/>
        <v/>
      </c>
      <c r="G129" s="109" t="str">
        <f t="shared" si="1"/>
        <v/>
      </c>
    </row>
    <row r="130" spans="1:7" x14ac:dyDescent="0.25">
      <c r="A130" s="51" t="s">
        <v>1750</v>
      </c>
      <c r="B130" s="65" t="s">
        <v>809</v>
      </c>
      <c r="C130" s="104" t="s">
        <v>179</v>
      </c>
      <c r="D130" s="105" t="s">
        <v>179</v>
      </c>
      <c r="E130" s="65"/>
      <c r="F130" s="109" t="str">
        <f t="shared" si="0"/>
        <v/>
      </c>
      <c r="G130" s="109" t="str">
        <f t="shared" si="1"/>
        <v/>
      </c>
    </row>
    <row r="131" spans="1:7" x14ac:dyDescent="0.25">
      <c r="A131" s="51" t="s">
        <v>1751</v>
      </c>
      <c r="B131" s="65" t="s">
        <v>809</v>
      </c>
      <c r="C131" s="104" t="s">
        <v>179</v>
      </c>
      <c r="D131" s="105" t="s">
        <v>179</v>
      </c>
      <c r="E131" s="65"/>
      <c r="F131" s="109" t="str">
        <f t="shared" si="0"/>
        <v/>
      </c>
      <c r="G131" s="109" t="str">
        <f t="shared" si="1"/>
        <v/>
      </c>
    </row>
    <row r="132" spans="1:7" x14ac:dyDescent="0.25">
      <c r="A132" s="51" t="s">
        <v>1752</v>
      </c>
      <c r="B132" s="65" t="s">
        <v>809</v>
      </c>
      <c r="C132" s="104" t="s">
        <v>179</v>
      </c>
      <c r="D132" s="105" t="s">
        <v>179</v>
      </c>
      <c r="E132" s="65"/>
      <c r="F132" s="109" t="str">
        <f t="shared" si="0"/>
        <v/>
      </c>
      <c r="G132" s="109" t="str">
        <f t="shared" si="1"/>
        <v/>
      </c>
    </row>
    <row r="133" spans="1:7" x14ac:dyDescent="0.25">
      <c r="A133" s="51" t="s">
        <v>1753</v>
      </c>
      <c r="B133" s="65" t="s">
        <v>809</v>
      </c>
      <c r="C133" s="104" t="s">
        <v>179</v>
      </c>
      <c r="D133" s="105" t="s">
        <v>179</v>
      </c>
      <c r="E133" s="65"/>
      <c r="F133" s="109" t="str">
        <f t="shared" si="0"/>
        <v/>
      </c>
      <c r="G133" s="109" t="str">
        <f t="shared" si="1"/>
        <v/>
      </c>
    </row>
    <row r="134" spans="1:7" x14ac:dyDescent="0.25">
      <c r="A134" s="51" t="s">
        <v>1754</v>
      </c>
      <c r="B134" s="65" t="s">
        <v>809</v>
      </c>
      <c r="C134" s="104" t="s">
        <v>179</v>
      </c>
      <c r="D134" s="105" t="s">
        <v>179</v>
      </c>
      <c r="E134" s="65"/>
      <c r="F134" s="109" t="str">
        <f t="shared" si="0"/>
        <v/>
      </c>
      <c r="G134" s="109" t="str">
        <f t="shared" si="1"/>
        <v/>
      </c>
    </row>
    <row r="135" spans="1:7" x14ac:dyDescent="0.25">
      <c r="A135" s="51" t="s">
        <v>1755</v>
      </c>
      <c r="B135" s="65" t="s">
        <v>809</v>
      </c>
      <c r="C135" s="104" t="s">
        <v>179</v>
      </c>
      <c r="D135" s="105" t="s">
        <v>179</v>
      </c>
      <c r="F135" s="109" t="str">
        <f t="shared" si="0"/>
        <v/>
      </c>
      <c r="G135" s="109" t="str">
        <f t="shared" si="1"/>
        <v/>
      </c>
    </row>
    <row r="136" spans="1:7" x14ac:dyDescent="0.25">
      <c r="A136" s="51" t="s">
        <v>1756</v>
      </c>
      <c r="B136" s="65" t="s">
        <v>809</v>
      </c>
      <c r="C136" s="104" t="s">
        <v>179</v>
      </c>
      <c r="D136" s="105" t="s">
        <v>179</v>
      </c>
      <c r="E136" s="81"/>
      <c r="F136" s="109" t="str">
        <f t="shared" si="0"/>
        <v/>
      </c>
      <c r="G136" s="109" t="str">
        <f t="shared" si="1"/>
        <v/>
      </c>
    </row>
    <row r="137" spans="1:7" x14ac:dyDescent="0.25">
      <c r="A137" s="51" t="s">
        <v>1757</v>
      </c>
      <c r="B137" s="65" t="s">
        <v>809</v>
      </c>
      <c r="C137" s="104" t="s">
        <v>179</v>
      </c>
      <c r="D137" s="105" t="s">
        <v>179</v>
      </c>
      <c r="E137" s="81"/>
      <c r="F137" s="109" t="str">
        <f t="shared" si="0"/>
        <v/>
      </c>
      <c r="G137" s="109" t="str">
        <f t="shared" si="1"/>
        <v/>
      </c>
    </row>
    <row r="138" spans="1:7" x14ac:dyDescent="0.25">
      <c r="A138" s="51" t="s">
        <v>1758</v>
      </c>
      <c r="B138" s="65" t="s">
        <v>809</v>
      </c>
      <c r="C138" s="104" t="s">
        <v>179</v>
      </c>
      <c r="D138" s="105" t="s">
        <v>179</v>
      </c>
      <c r="E138" s="81"/>
      <c r="F138" s="109" t="str">
        <f t="shared" si="0"/>
        <v/>
      </c>
      <c r="G138" s="109" t="str">
        <f t="shared" si="1"/>
        <v/>
      </c>
    </row>
    <row r="139" spans="1:7" x14ac:dyDescent="0.25">
      <c r="A139" s="51" t="s">
        <v>1759</v>
      </c>
      <c r="B139" s="65" t="s">
        <v>809</v>
      </c>
      <c r="C139" s="104" t="s">
        <v>179</v>
      </c>
      <c r="D139" s="105" t="s">
        <v>179</v>
      </c>
      <c r="E139" s="81"/>
      <c r="F139" s="109" t="str">
        <f t="shared" si="0"/>
        <v/>
      </c>
      <c r="G139" s="109" t="str">
        <f t="shared" si="1"/>
        <v/>
      </c>
    </row>
    <row r="140" spans="1:7" x14ac:dyDescent="0.25">
      <c r="A140" s="51" t="s">
        <v>1760</v>
      </c>
      <c r="B140" s="65" t="s">
        <v>809</v>
      </c>
      <c r="C140" s="104" t="s">
        <v>179</v>
      </c>
      <c r="D140" s="105" t="s">
        <v>179</v>
      </c>
      <c r="E140" s="81"/>
      <c r="F140" s="109" t="str">
        <f t="shared" si="0"/>
        <v/>
      </c>
      <c r="G140" s="109" t="str">
        <f t="shared" si="1"/>
        <v/>
      </c>
    </row>
    <row r="141" spans="1:7" x14ac:dyDescent="0.25">
      <c r="A141" s="51" t="s">
        <v>1761</v>
      </c>
      <c r="B141" s="65" t="s">
        <v>809</v>
      </c>
      <c r="C141" s="104" t="s">
        <v>179</v>
      </c>
      <c r="D141" s="105" t="s">
        <v>179</v>
      </c>
      <c r="E141" s="81"/>
      <c r="F141" s="109" t="str">
        <f t="shared" si="0"/>
        <v/>
      </c>
      <c r="G141" s="109" t="str">
        <f t="shared" si="1"/>
        <v/>
      </c>
    </row>
    <row r="142" spans="1:7" x14ac:dyDescent="0.25">
      <c r="A142" s="51" t="s">
        <v>1762</v>
      </c>
      <c r="B142" s="65" t="s">
        <v>809</v>
      </c>
      <c r="C142" s="104" t="s">
        <v>179</v>
      </c>
      <c r="D142" s="105" t="s">
        <v>179</v>
      </c>
      <c r="E142" s="81"/>
      <c r="F142" s="109" t="str">
        <f t="shared" si="0"/>
        <v/>
      </c>
      <c r="G142" s="109" t="str">
        <f t="shared" si="1"/>
        <v/>
      </c>
    </row>
    <row r="143" spans="1:7" x14ac:dyDescent="0.25">
      <c r="A143" s="51" t="s">
        <v>1763</v>
      </c>
      <c r="B143" s="65" t="s">
        <v>809</v>
      </c>
      <c r="C143" s="104" t="s">
        <v>179</v>
      </c>
      <c r="D143" s="105" t="s">
        <v>179</v>
      </c>
      <c r="E143" s="81"/>
      <c r="F143" s="109" t="str">
        <f t="shared" si="0"/>
        <v/>
      </c>
      <c r="G143" s="109" t="str">
        <f t="shared" si="1"/>
        <v/>
      </c>
    </row>
    <row r="144" spans="1:7" x14ac:dyDescent="0.25">
      <c r="A144" s="51" t="s">
        <v>1764</v>
      </c>
      <c r="B144" s="75" t="s">
        <v>202</v>
      </c>
      <c r="C144" s="106">
        <f>SUM(C120:C143)</f>
        <v>0</v>
      </c>
      <c r="D144" s="73">
        <f>SUM(D120:D143)</f>
        <v>0</v>
      </c>
      <c r="E144" s="81"/>
      <c r="F144" s="110">
        <f>SUM(F120:F143)</f>
        <v>0</v>
      </c>
      <c r="G144" s="110">
        <f>SUM(G120:G143)</f>
        <v>0</v>
      </c>
    </row>
    <row r="145" spans="1:7" ht="15" customHeight="1" x14ac:dyDescent="0.25">
      <c r="A145" s="67"/>
      <c r="B145" s="68" t="s">
        <v>1765</v>
      </c>
      <c r="C145" s="67" t="s">
        <v>891</v>
      </c>
      <c r="D145" s="67" t="s">
        <v>892</v>
      </c>
      <c r="E145" s="69"/>
      <c r="F145" s="67" t="s">
        <v>1636</v>
      </c>
      <c r="G145" s="67" t="s">
        <v>894</v>
      </c>
    </row>
    <row r="146" spans="1:7" x14ac:dyDescent="0.25">
      <c r="A146" s="51" t="s">
        <v>1766</v>
      </c>
      <c r="B146" s="51" t="s">
        <v>929</v>
      </c>
      <c r="C146" s="101" t="s">
        <v>179</v>
      </c>
      <c r="G146" s="51"/>
    </row>
    <row r="147" spans="1:7" x14ac:dyDescent="0.25">
      <c r="G147" s="51"/>
    </row>
    <row r="148" spans="1:7" x14ac:dyDescent="0.25">
      <c r="B148" s="65" t="s">
        <v>930</v>
      </c>
      <c r="G148" s="51"/>
    </row>
    <row r="149" spans="1:7" x14ac:dyDescent="0.25">
      <c r="A149" s="51" t="s">
        <v>1767</v>
      </c>
      <c r="B149" s="51" t="s">
        <v>932</v>
      </c>
      <c r="C149" s="104" t="s">
        <v>179</v>
      </c>
      <c r="D149" s="105" t="s">
        <v>179</v>
      </c>
      <c r="F149" s="109" t="str">
        <f t="shared" ref="F149:F156" si="2">IF($C$157=0,"",IF(C149="[for completion]","",C149/$C$157))</f>
        <v/>
      </c>
      <c r="G149" s="109" t="str">
        <f t="shared" ref="G149:G156" si="3">IF($D$157=0,"",IF(D149="[for completion]","",D149/$D$157))</f>
        <v/>
      </c>
    </row>
    <row r="150" spans="1:7" x14ac:dyDescent="0.25">
      <c r="A150" s="51" t="s">
        <v>1768</v>
      </c>
      <c r="B150" s="51" t="s">
        <v>934</v>
      </c>
      <c r="C150" s="104" t="s">
        <v>179</v>
      </c>
      <c r="D150" s="105" t="s">
        <v>179</v>
      </c>
      <c r="F150" s="109" t="str">
        <f t="shared" si="2"/>
        <v/>
      </c>
      <c r="G150" s="109" t="str">
        <f t="shared" si="3"/>
        <v/>
      </c>
    </row>
    <row r="151" spans="1:7" x14ac:dyDescent="0.25">
      <c r="A151" s="51" t="s">
        <v>1769</v>
      </c>
      <c r="B151" s="51" t="s">
        <v>936</v>
      </c>
      <c r="C151" s="104" t="s">
        <v>179</v>
      </c>
      <c r="D151" s="105" t="s">
        <v>179</v>
      </c>
      <c r="F151" s="109" t="str">
        <f t="shared" si="2"/>
        <v/>
      </c>
      <c r="G151" s="109" t="str">
        <f t="shared" si="3"/>
        <v/>
      </c>
    </row>
    <row r="152" spans="1:7" x14ac:dyDescent="0.25">
      <c r="A152" s="51" t="s">
        <v>1770</v>
      </c>
      <c r="B152" s="51" t="s">
        <v>938</v>
      </c>
      <c r="C152" s="104" t="s">
        <v>179</v>
      </c>
      <c r="D152" s="105" t="s">
        <v>179</v>
      </c>
      <c r="F152" s="109" t="str">
        <f t="shared" si="2"/>
        <v/>
      </c>
      <c r="G152" s="109" t="str">
        <f t="shared" si="3"/>
        <v/>
      </c>
    </row>
    <row r="153" spans="1:7" x14ac:dyDescent="0.25">
      <c r="A153" s="51" t="s">
        <v>1771</v>
      </c>
      <c r="B153" s="51" t="s">
        <v>940</v>
      </c>
      <c r="C153" s="104" t="s">
        <v>179</v>
      </c>
      <c r="D153" s="105" t="s">
        <v>179</v>
      </c>
      <c r="F153" s="109" t="str">
        <f t="shared" si="2"/>
        <v/>
      </c>
      <c r="G153" s="109" t="str">
        <f t="shared" si="3"/>
        <v/>
      </c>
    </row>
    <row r="154" spans="1:7" x14ac:dyDescent="0.25">
      <c r="A154" s="51" t="s">
        <v>1772</v>
      </c>
      <c r="B154" s="51" t="s">
        <v>942</v>
      </c>
      <c r="C154" s="104" t="s">
        <v>179</v>
      </c>
      <c r="D154" s="105" t="s">
        <v>179</v>
      </c>
      <c r="F154" s="109" t="str">
        <f t="shared" si="2"/>
        <v/>
      </c>
      <c r="G154" s="109" t="str">
        <f t="shared" si="3"/>
        <v/>
      </c>
    </row>
    <row r="155" spans="1:7" x14ac:dyDescent="0.25">
      <c r="A155" s="51" t="s">
        <v>1773</v>
      </c>
      <c r="B155" s="51" t="s">
        <v>944</v>
      </c>
      <c r="C155" s="104" t="s">
        <v>179</v>
      </c>
      <c r="D155" s="105" t="s">
        <v>179</v>
      </c>
      <c r="F155" s="109" t="str">
        <f t="shared" si="2"/>
        <v/>
      </c>
      <c r="G155" s="109" t="str">
        <f t="shared" si="3"/>
        <v/>
      </c>
    </row>
    <row r="156" spans="1:7" x14ac:dyDescent="0.25">
      <c r="A156" s="51" t="s">
        <v>1774</v>
      </c>
      <c r="B156" s="51" t="s">
        <v>946</v>
      </c>
      <c r="C156" s="104" t="s">
        <v>179</v>
      </c>
      <c r="D156" s="105" t="s">
        <v>179</v>
      </c>
      <c r="F156" s="109" t="str">
        <f t="shared" si="2"/>
        <v/>
      </c>
      <c r="G156" s="109" t="str">
        <f t="shared" si="3"/>
        <v/>
      </c>
    </row>
    <row r="157" spans="1:7" x14ac:dyDescent="0.25">
      <c r="A157" s="51" t="s">
        <v>1775</v>
      </c>
      <c r="B157" s="75" t="s">
        <v>202</v>
      </c>
      <c r="C157" s="104">
        <f>SUM(C149:C156)</f>
        <v>0</v>
      </c>
      <c r="D157" s="105">
        <f>SUM(D149:D156)</f>
        <v>0</v>
      </c>
      <c r="F157" s="101">
        <f>SUM(F149:F156)</f>
        <v>0</v>
      </c>
      <c r="G157" s="101">
        <f>SUM(G149:G156)</f>
        <v>0</v>
      </c>
    </row>
    <row r="158" spans="1:7" outlineLevel="1" x14ac:dyDescent="0.25">
      <c r="A158" s="51" t="s">
        <v>1776</v>
      </c>
      <c r="B158" s="77" t="s">
        <v>949</v>
      </c>
      <c r="C158" s="104"/>
      <c r="D158" s="105"/>
      <c r="F158" s="109" t="str">
        <f t="shared" ref="F158:F163" si="4">IF($C$157=0,"",IF(C158="[for completion]","",C158/$C$157))</f>
        <v/>
      </c>
      <c r="G158" s="109" t="str">
        <f t="shared" ref="G158:G163" si="5">IF($D$157=0,"",IF(D158="[for completion]","",D158/$D$157))</f>
        <v/>
      </c>
    </row>
    <row r="159" spans="1:7" outlineLevel="1" x14ac:dyDescent="0.25">
      <c r="A159" s="51" t="s">
        <v>1777</v>
      </c>
      <c r="B159" s="77" t="s">
        <v>951</v>
      </c>
      <c r="C159" s="104"/>
      <c r="D159" s="105"/>
      <c r="F159" s="109" t="str">
        <f t="shared" si="4"/>
        <v/>
      </c>
      <c r="G159" s="109" t="str">
        <f t="shared" si="5"/>
        <v/>
      </c>
    </row>
    <row r="160" spans="1:7" outlineLevel="1" x14ac:dyDescent="0.25">
      <c r="A160" s="51" t="s">
        <v>1778</v>
      </c>
      <c r="B160" s="77" t="s">
        <v>953</v>
      </c>
      <c r="C160" s="104"/>
      <c r="D160" s="105"/>
      <c r="F160" s="109" t="str">
        <f t="shared" si="4"/>
        <v/>
      </c>
      <c r="G160" s="109" t="str">
        <f t="shared" si="5"/>
        <v/>
      </c>
    </row>
    <row r="161" spans="1:7" outlineLevel="1" x14ac:dyDescent="0.25">
      <c r="A161" s="51" t="s">
        <v>1779</v>
      </c>
      <c r="B161" s="77" t="s">
        <v>955</v>
      </c>
      <c r="C161" s="104"/>
      <c r="D161" s="105"/>
      <c r="F161" s="109" t="str">
        <f t="shared" si="4"/>
        <v/>
      </c>
      <c r="G161" s="109" t="str">
        <f t="shared" si="5"/>
        <v/>
      </c>
    </row>
    <row r="162" spans="1:7" outlineLevel="1" x14ac:dyDescent="0.25">
      <c r="A162" s="51" t="s">
        <v>1780</v>
      </c>
      <c r="B162" s="77" t="s">
        <v>957</v>
      </c>
      <c r="C162" s="104"/>
      <c r="D162" s="105"/>
      <c r="F162" s="109" t="str">
        <f t="shared" si="4"/>
        <v/>
      </c>
      <c r="G162" s="109" t="str">
        <f t="shared" si="5"/>
        <v/>
      </c>
    </row>
    <row r="163" spans="1:7" outlineLevel="1" x14ac:dyDescent="0.25">
      <c r="A163" s="51" t="s">
        <v>1781</v>
      </c>
      <c r="B163" s="77" t="s">
        <v>959</v>
      </c>
      <c r="C163" s="104"/>
      <c r="D163" s="105"/>
      <c r="F163" s="109" t="str">
        <f t="shared" si="4"/>
        <v/>
      </c>
      <c r="G163" s="109" t="str">
        <f t="shared" si="5"/>
        <v/>
      </c>
    </row>
    <row r="164" spans="1:7" outlineLevel="1" x14ac:dyDescent="0.25">
      <c r="A164" s="51" t="s">
        <v>1782</v>
      </c>
      <c r="B164" s="77"/>
      <c r="F164" s="74"/>
      <c r="G164" s="74"/>
    </row>
    <row r="165" spans="1:7" outlineLevel="1" x14ac:dyDescent="0.25">
      <c r="A165" s="51" t="s">
        <v>1783</v>
      </c>
      <c r="B165" s="77"/>
      <c r="F165" s="74"/>
      <c r="G165" s="74"/>
    </row>
    <row r="166" spans="1:7" outlineLevel="1" x14ac:dyDescent="0.25">
      <c r="A166" s="51" t="s">
        <v>1784</v>
      </c>
      <c r="B166" s="77"/>
      <c r="F166" s="74"/>
      <c r="G166" s="74"/>
    </row>
    <row r="167" spans="1:7" ht="15" customHeight="1" x14ac:dyDescent="0.25">
      <c r="A167" s="67"/>
      <c r="B167" s="68" t="s">
        <v>1785</v>
      </c>
      <c r="C167" s="67" t="s">
        <v>891</v>
      </c>
      <c r="D167" s="67" t="s">
        <v>892</v>
      </c>
      <c r="E167" s="69"/>
      <c r="F167" s="67" t="s">
        <v>1636</v>
      </c>
      <c r="G167" s="67" t="s">
        <v>894</v>
      </c>
    </row>
    <row r="168" spans="1:7" x14ac:dyDescent="0.25">
      <c r="A168" s="51" t="s">
        <v>1786</v>
      </c>
      <c r="B168" s="51" t="s">
        <v>929</v>
      </c>
      <c r="C168" s="101" t="s">
        <v>180</v>
      </c>
      <c r="G168" s="51"/>
    </row>
    <row r="169" spans="1:7" x14ac:dyDescent="0.25">
      <c r="G169" s="51"/>
    </row>
    <row r="170" spans="1:7" x14ac:dyDescent="0.25">
      <c r="B170" s="65" t="s">
        <v>930</v>
      </c>
      <c r="G170" s="51"/>
    </row>
    <row r="171" spans="1:7" x14ac:dyDescent="0.25">
      <c r="A171" s="51" t="s">
        <v>1787</v>
      </c>
      <c r="B171" s="51" t="s">
        <v>932</v>
      </c>
      <c r="C171" s="104" t="s">
        <v>180</v>
      </c>
      <c r="D171" s="105" t="s">
        <v>180</v>
      </c>
      <c r="F171" s="109" t="str">
        <f t="shared" ref="F171:F178" si="6">IF($C$179=0,"",IF(C171="[Mark as ND1 if not relevant]","",C171/$C$179))</f>
        <v/>
      </c>
      <c r="G171" s="109" t="str">
        <f t="shared" ref="G171:G178" si="7">IF($D$179=0,"",IF(D171="[Mark as ND1 if not relevant]","",D171/$D$179))</f>
        <v/>
      </c>
    </row>
    <row r="172" spans="1:7" x14ac:dyDescent="0.25">
      <c r="A172" s="51" t="s">
        <v>1788</v>
      </c>
      <c r="B172" s="51" t="s">
        <v>934</v>
      </c>
      <c r="C172" s="104" t="s">
        <v>180</v>
      </c>
      <c r="D172" s="105" t="s">
        <v>180</v>
      </c>
      <c r="F172" s="109" t="str">
        <f t="shared" si="6"/>
        <v/>
      </c>
      <c r="G172" s="109" t="str">
        <f t="shared" si="7"/>
        <v/>
      </c>
    </row>
    <row r="173" spans="1:7" x14ac:dyDescent="0.25">
      <c r="A173" s="51" t="s">
        <v>1789</v>
      </c>
      <c r="B173" s="51" t="s">
        <v>936</v>
      </c>
      <c r="C173" s="104" t="s">
        <v>180</v>
      </c>
      <c r="D173" s="105" t="s">
        <v>180</v>
      </c>
      <c r="F173" s="109" t="str">
        <f t="shared" si="6"/>
        <v/>
      </c>
      <c r="G173" s="109" t="str">
        <f t="shared" si="7"/>
        <v/>
      </c>
    </row>
    <row r="174" spans="1:7" x14ac:dyDescent="0.25">
      <c r="A174" s="51" t="s">
        <v>1790</v>
      </c>
      <c r="B174" s="51" t="s">
        <v>938</v>
      </c>
      <c r="C174" s="104" t="s">
        <v>180</v>
      </c>
      <c r="D174" s="105" t="s">
        <v>180</v>
      </c>
      <c r="F174" s="109" t="str">
        <f t="shared" si="6"/>
        <v/>
      </c>
      <c r="G174" s="109" t="str">
        <f t="shared" si="7"/>
        <v/>
      </c>
    </row>
    <row r="175" spans="1:7" x14ac:dyDescent="0.25">
      <c r="A175" s="51" t="s">
        <v>1791</v>
      </c>
      <c r="B175" s="51" t="s">
        <v>940</v>
      </c>
      <c r="C175" s="104" t="s">
        <v>180</v>
      </c>
      <c r="D175" s="105" t="s">
        <v>180</v>
      </c>
      <c r="F175" s="109" t="str">
        <f t="shared" si="6"/>
        <v/>
      </c>
      <c r="G175" s="109" t="str">
        <f t="shared" si="7"/>
        <v/>
      </c>
    </row>
    <row r="176" spans="1:7" x14ac:dyDescent="0.25">
      <c r="A176" s="51" t="s">
        <v>1792</v>
      </c>
      <c r="B176" s="51" t="s">
        <v>942</v>
      </c>
      <c r="C176" s="104" t="s">
        <v>180</v>
      </c>
      <c r="D176" s="105" t="s">
        <v>180</v>
      </c>
      <c r="F176" s="109" t="str">
        <f t="shared" si="6"/>
        <v/>
      </c>
      <c r="G176" s="109" t="str">
        <f t="shared" si="7"/>
        <v/>
      </c>
    </row>
    <row r="177" spans="1:7" x14ac:dyDescent="0.25">
      <c r="A177" s="51" t="s">
        <v>1793</v>
      </c>
      <c r="B177" s="51" t="s">
        <v>944</v>
      </c>
      <c r="C177" s="104" t="s">
        <v>180</v>
      </c>
      <c r="D177" s="105" t="s">
        <v>180</v>
      </c>
      <c r="F177" s="109" t="str">
        <f t="shared" si="6"/>
        <v/>
      </c>
      <c r="G177" s="109" t="str">
        <f t="shared" si="7"/>
        <v/>
      </c>
    </row>
    <row r="178" spans="1:7" x14ac:dyDescent="0.25">
      <c r="A178" s="51" t="s">
        <v>1794</v>
      </c>
      <c r="B178" s="51" t="s">
        <v>946</v>
      </c>
      <c r="C178" s="104" t="s">
        <v>180</v>
      </c>
      <c r="D178" s="105" t="s">
        <v>180</v>
      </c>
      <c r="F178" s="109" t="str">
        <f t="shared" si="6"/>
        <v/>
      </c>
      <c r="G178" s="109" t="str">
        <f t="shared" si="7"/>
        <v/>
      </c>
    </row>
    <row r="179" spans="1:7" x14ac:dyDescent="0.25">
      <c r="A179" s="51" t="s">
        <v>1795</v>
      </c>
      <c r="B179" s="75" t="s">
        <v>202</v>
      </c>
      <c r="C179" s="104">
        <f>SUM(C171:C178)</f>
        <v>0</v>
      </c>
      <c r="D179" s="105">
        <f>SUM(D171:D178)</f>
        <v>0</v>
      </c>
      <c r="F179" s="101">
        <f>SUM(F171:F178)</f>
        <v>0</v>
      </c>
      <c r="G179" s="101">
        <f>SUM(G171:G178)</f>
        <v>0</v>
      </c>
    </row>
    <row r="180" spans="1:7" outlineLevel="1" x14ac:dyDescent="0.25">
      <c r="A180" s="51" t="s">
        <v>1796</v>
      </c>
      <c r="B180" s="77" t="s">
        <v>949</v>
      </c>
      <c r="C180" s="104"/>
      <c r="D180" s="105"/>
      <c r="F180" s="109" t="str">
        <f t="shared" ref="F180:F185" si="8">IF($C$179=0,"",IF(C180="[for completion]","",C180/$C$179))</f>
        <v/>
      </c>
      <c r="G180" s="109" t="str">
        <f t="shared" ref="G180:G185" si="9">IF($D$179=0,"",IF(D180="[for completion]","",D180/$D$179))</f>
        <v/>
      </c>
    </row>
    <row r="181" spans="1:7" outlineLevel="1" x14ac:dyDescent="0.25">
      <c r="A181" s="51" t="s">
        <v>1797</v>
      </c>
      <c r="B181" s="77" t="s">
        <v>951</v>
      </c>
      <c r="C181" s="104"/>
      <c r="D181" s="105"/>
      <c r="F181" s="109" t="str">
        <f t="shared" si="8"/>
        <v/>
      </c>
      <c r="G181" s="109" t="str">
        <f t="shared" si="9"/>
        <v/>
      </c>
    </row>
    <row r="182" spans="1:7" outlineLevel="1" x14ac:dyDescent="0.25">
      <c r="A182" s="51" t="s">
        <v>1798</v>
      </c>
      <c r="B182" s="77" t="s">
        <v>953</v>
      </c>
      <c r="C182" s="104"/>
      <c r="D182" s="105"/>
      <c r="F182" s="109" t="str">
        <f t="shared" si="8"/>
        <v/>
      </c>
      <c r="G182" s="109" t="str">
        <f t="shared" si="9"/>
        <v/>
      </c>
    </row>
    <row r="183" spans="1:7" outlineLevel="1" x14ac:dyDescent="0.25">
      <c r="A183" s="51" t="s">
        <v>1799</v>
      </c>
      <c r="B183" s="77" t="s">
        <v>955</v>
      </c>
      <c r="C183" s="104"/>
      <c r="D183" s="105"/>
      <c r="F183" s="109" t="str">
        <f t="shared" si="8"/>
        <v/>
      </c>
      <c r="G183" s="109" t="str">
        <f t="shared" si="9"/>
        <v/>
      </c>
    </row>
    <row r="184" spans="1:7" outlineLevel="1" x14ac:dyDescent="0.25">
      <c r="A184" s="51" t="s">
        <v>1800</v>
      </c>
      <c r="B184" s="77" t="s">
        <v>957</v>
      </c>
      <c r="C184" s="104"/>
      <c r="D184" s="105"/>
      <c r="F184" s="109" t="str">
        <f t="shared" si="8"/>
        <v/>
      </c>
      <c r="G184" s="109" t="str">
        <f t="shared" si="9"/>
        <v/>
      </c>
    </row>
    <row r="185" spans="1:7" outlineLevel="1" x14ac:dyDescent="0.25">
      <c r="A185" s="51" t="s">
        <v>1801</v>
      </c>
      <c r="B185" s="77" t="s">
        <v>959</v>
      </c>
      <c r="C185" s="104"/>
      <c r="D185" s="105"/>
      <c r="F185" s="109" t="str">
        <f t="shared" si="8"/>
        <v/>
      </c>
      <c r="G185" s="109" t="str">
        <f t="shared" si="9"/>
        <v/>
      </c>
    </row>
    <row r="186" spans="1:7" outlineLevel="1" x14ac:dyDescent="0.25">
      <c r="A186" s="51" t="s">
        <v>1802</v>
      </c>
      <c r="B186" s="77"/>
      <c r="F186" s="74"/>
      <c r="G186" s="74"/>
    </row>
    <row r="187" spans="1:7" outlineLevel="1" x14ac:dyDescent="0.25">
      <c r="A187" s="51" t="s">
        <v>1803</v>
      </c>
      <c r="B187" s="77"/>
      <c r="F187" s="74"/>
      <c r="G187" s="74"/>
    </row>
    <row r="188" spans="1:7" outlineLevel="1" x14ac:dyDescent="0.25">
      <c r="A188" s="51" t="s">
        <v>1804</v>
      </c>
      <c r="B188" s="77"/>
      <c r="F188" s="74"/>
      <c r="G188" s="74"/>
    </row>
    <row r="189" spans="1:7" ht="15" customHeight="1" x14ac:dyDescent="0.25">
      <c r="A189" s="67"/>
      <c r="B189" s="68" t="s">
        <v>1805</v>
      </c>
      <c r="C189" s="67" t="s">
        <v>1636</v>
      </c>
      <c r="D189" s="67"/>
      <c r="E189" s="69"/>
      <c r="F189" s="67"/>
      <c r="G189" s="67"/>
    </row>
    <row r="190" spans="1:7" x14ac:dyDescent="0.25">
      <c r="A190" s="51" t="s">
        <v>1806</v>
      </c>
      <c r="B190" s="133" t="s">
        <v>1807</v>
      </c>
      <c r="C190" s="101" t="s">
        <v>179</v>
      </c>
      <c r="E190" s="81"/>
      <c r="F190" s="81"/>
      <c r="G190" s="81"/>
    </row>
    <row r="191" spans="1:7" x14ac:dyDescent="0.25">
      <c r="A191" s="51" t="s">
        <v>1808</v>
      </c>
      <c r="B191" s="133" t="s">
        <v>1809</v>
      </c>
      <c r="C191" s="101" t="s">
        <v>179</v>
      </c>
      <c r="E191" s="81"/>
      <c r="F191" s="81"/>
      <c r="G191" s="81"/>
    </row>
    <row r="192" spans="1:7" x14ac:dyDescent="0.25">
      <c r="A192" s="51" t="s">
        <v>1810</v>
      </c>
      <c r="B192" s="65" t="s">
        <v>809</v>
      </c>
      <c r="C192" s="101" t="s">
        <v>179</v>
      </c>
      <c r="E192" s="81"/>
      <c r="F192" s="81"/>
      <c r="G192" s="81"/>
    </row>
    <row r="193" spans="1:7" x14ac:dyDescent="0.25">
      <c r="A193" s="51" t="s">
        <v>1811</v>
      </c>
      <c r="B193" s="65" t="s">
        <v>809</v>
      </c>
      <c r="C193" s="101" t="s">
        <v>179</v>
      </c>
      <c r="E193" s="81"/>
      <c r="F193" s="81"/>
      <c r="G193" s="81"/>
    </row>
    <row r="194" spans="1:7" x14ac:dyDescent="0.25">
      <c r="A194" s="51" t="s">
        <v>1812</v>
      </c>
      <c r="B194" s="65" t="s">
        <v>809</v>
      </c>
      <c r="C194" s="101" t="s">
        <v>179</v>
      </c>
      <c r="E194" s="81"/>
      <c r="F194" s="81"/>
      <c r="G194" s="81"/>
    </row>
    <row r="195" spans="1:7" x14ac:dyDescent="0.25">
      <c r="A195" s="51" t="s">
        <v>1813</v>
      </c>
      <c r="B195" s="65" t="s">
        <v>809</v>
      </c>
      <c r="C195" s="101" t="s">
        <v>179</v>
      </c>
      <c r="E195" s="81"/>
      <c r="F195" s="81"/>
      <c r="G195" s="81"/>
    </row>
    <row r="196" spans="1:7" x14ac:dyDescent="0.25">
      <c r="A196" s="51" t="s">
        <v>1814</v>
      </c>
      <c r="B196" s="65" t="s">
        <v>809</v>
      </c>
      <c r="C196" s="101" t="s">
        <v>179</v>
      </c>
      <c r="E196" s="81"/>
      <c r="F196" s="81"/>
      <c r="G196" s="81"/>
    </row>
    <row r="197" spans="1:7" x14ac:dyDescent="0.25">
      <c r="A197" s="51" t="s">
        <v>1815</v>
      </c>
      <c r="B197" s="65" t="s">
        <v>809</v>
      </c>
      <c r="C197" s="101" t="s">
        <v>179</v>
      </c>
      <c r="E197" s="81"/>
      <c r="F197" s="81"/>
    </row>
    <row r="198" spans="1:7" x14ac:dyDescent="0.25">
      <c r="A198" s="51" t="s">
        <v>1816</v>
      </c>
      <c r="B198" s="65" t="s">
        <v>809</v>
      </c>
      <c r="C198" s="101" t="s">
        <v>179</v>
      </c>
      <c r="E198" s="81"/>
      <c r="F198" s="81"/>
    </row>
    <row r="199" spans="1:7" x14ac:dyDescent="0.25">
      <c r="A199" s="51" t="s">
        <v>1817</v>
      </c>
      <c r="B199" s="65" t="s">
        <v>809</v>
      </c>
      <c r="C199" s="101" t="s">
        <v>179</v>
      </c>
      <c r="E199" s="81"/>
      <c r="F199" s="81"/>
    </row>
    <row r="200" spans="1:7" x14ac:dyDescent="0.25">
      <c r="A200" s="51" t="s">
        <v>1818</v>
      </c>
      <c r="B200" s="65" t="s">
        <v>809</v>
      </c>
      <c r="C200" s="101" t="s">
        <v>179</v>
      </c>
      <c r="E200" s="81"/>
      <c r="F200" s="81"/>
    </row>
    <row r="201" spans="1:7" x14ac:dyDescent="0.25">
      <c r="A201" s="51" t="s">
        <v>1819</v>
      </c>
      <c r="B201" s="65" t="s">
        <v>809</v>
      </c>
      <c r="C201" s="101" t="s">
        <v>179</v>
      </c>
      <c r="E201" s="81"/>
      <c r="F201" s="81"/>
    </row>
    <row r="202" spans="1:7" x14ac:dyDescent="0.25">
      <c r="A202" s="51" t="s">
        <v>1820</v>
      </c>
      <c r="B202" s="65" t="s">
        <v>809</v>
      </c>
      <c r="C202" s="101" t="s">
        <v>179</v>
      </c>
    </row>
    <row r="203" spans="1:7" x14ac:dyDescent="0.25">
      <c r="A203" s="51" t="s">
        <v>1821</v>
      </c>
      <c r="B203" s="65" t="s">
        <v>809</v>
      </c>
      <c r="C203" s="101" t="s">
        <v>179</v>
      </c>
    </row>
    <row r="204" spans="1:7" x14ac:dyDescent="0.25">
      <c r="A204" s="51" t="s">
        <v>1822</v>
      </c>
      <c r="B204" s="65" t="s">
        <v>809</v>
      </c>
      <c r="C204" s="101" t="s">
        <v>179</v>
      </c>
    </row>
    <row r="205" spans="1:7" x14ac:dyDescent="0.25">
      <c r="A205" s="51" t="s">
        <v>1823</v>
      </c>
      <c r="B205" s="65" t="s">
        <v>809</v>
      </c>
      <c r="C205" s="101" t="s">
        <v>179</v>
      </c>
    </row>
    <row r="206" spans="1:7" x14ac:dyDescent="0.25">
      <c r="A206" s="51" t="s">
        <v>1824</v>
      </c>
      <c r="B206" s="65" t="s">
        <v>809</v>
      </c>
      <c r="C206" s="101" t="s">
        <v>179</v>
      </c>
    </row>
    <row r="207" spans="1:7" outlineLevel="1" x14ac:dyDescent="0.25">
      <c r="A207" s="51" t="s">
        <v>1825</v>
      </c>
    </row>
    <row r="208" spans="1:7" outlineLevel="1" x14ac:dyDescent="0.25">
      <c r="A208" s="51" t="s">
        <v>1826</v>
      </c>
    </row>
    <row r="209" spans="1:1" outlineLevel="1" x14ac:dyDescent="0.25">
      <c r="A209" s="51" t="s">
        <v>1827</v>
      </c>
    </row>
    <row r="210" spans="1:1" outlineLevel="1" x14ac:dyDescent="0.25">
      <c r="A210" s="51" t="s">
        <v>1828</v>
      </c>
    </row>
    <row r="211" spans="1:1" outlineLevel="1" x14ac:dyDescent="0.25">
      <c r="A211" s="51" t="s">
        <v>1829</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C. HTT Harmonised Glossary'!B19" display="7. 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customHeight="1" x14ac:dyDescent="0.25">
      <c r="A1" s="48" t="s">
        <v>1830</v>
      </c>
      <c r="B1" s="48"/>
      <c r="C1" s="150" t="s">
        <v>111</v>
      </c>
    </row>
    <row r="2" spans="1:3" x14ac:dyDescent="0.25">
      <c r="B2" s="49"/>
      <c r="C2" s="49"/>
    </row>
    <row r="3" spans="1:3" x14ac:dyDescent="0.25">
      <c r="A3" s="91" t="s">
        <v>1831</v>
      </c>
      <c r="B3" s="92"/>
      <c r="C3" s="49"/>
    </row>
    <row r="4" spans="1:3" x14ac:dyDescent="0.25">
      <c r="C4" s="49"/>
    </row>
    <row r="5" spans="1:3" ht="37.5" customHeight="1" x14ac:dyDescent="0.25">
      <c r="A5" s="60" t="s">
        <v>123</v>
      </c>
      <c r="B5" s="60" t="s">
        <v>1832</v>
      </c>
      <c r="C5" s="93" t="s">
        <v>1833</v>
      </c>
    </row>
    <row r="6" spans="1:3" ht="45" customHeight="1" x14ac:dyDescent="0.25">
      <c r="A6" s="1" t="s">
        <v>1834</v>
      </c>
      <c r="B6" s="63" t="s">
        <v>1835</v>
      </c>
      <c r="C6" s="155" t="s">
        <v>1836</v>
      </c>
    </row>
    <row r="7" spans="1:3" ht="30" customHeight="1" x14ac:dyDescent="0.25">
      <c r="A7" s="1" t="s">
        <v>1837</v>
      </c>
      <c r="B7" s="63" t="s">
        <v>1838</v>
      </c>
      <c r="C7" s="155" t="s">
        <v>1839</v>
      </c>
    </row>
    <row r="8" spans="1:3" ht="30" customHeight="1" x14ac:dyDescent="0.25">
      <c r="A8" s="1" t="s">
        <v>1840</v>
      </c>
      <c r="B8" s="63" t="s">
        <v>1841</v>
      </c>
      <c r="C8" s="155" t="s">
        <v>1842</v>
      </c>
    </row>
    <row r="9" spans="1:3" x14ac:dyDescent="0.25">
      <c r="A9" s="1" t="s">
        <v>1843</v>
      </c>
      <c r="B9" s="63" t="s">
        <v>1844</v>
      </c>
      <c r="C9" s="124" t="s">
        <v>179</v>
      </c>
    </row>
    <row r="10" spans="1:3" ht="44.25" customHeight="1" x14ac:dyDescent="0.25">
      <c r="A10" s="1" t="s">
        <v>1845</v>
      </c>
      <c r="B10" s="63" t="s">
        <v>1846</v>
      </c>
      <c r="C10" s="124" t="s">
        <v>179</v>
      </c>
    </row>
    <row r="11" spans="1:3" ht="54.75" customHeight="1" x14ac:dyDescent="0.25">
      <c r="A11" s="1" t="s">
        <v>1847</v>
      </c>
      <c r="B11" s="63" t="s">
        <v>1848</v>
      </c>
      <c r="C11" s="124" t="s">
        <v>179</v>
      </c>
    </row>
    <row r="12" spans="1:3" ht="60" customHeight="1" x14ac:dyDescent="0.25">
      <c r="A12" s="1" t="s">
        <v>1849</v>
      </c>
      <c r="B12" s="63" t="s">
        <v>1850</v>
      </c>
      <c r="C12" s="285" t="s">
        <v>1851</v>
      </c>
    </row>
    <row r="13" spans="1:3" x14ac:dyDescent="0.25">
      <c r="A13" s="1" t="s">
        <v>1852</v>
      </c>
      <c r="B13" s="63" t="s">
        <v>1853</v>
      </c>
      <c r="C13" s="124" t="s">
        <v>179</v>
      </c>
    </row>
    <row r="14" spans="1:3" x14ac:dyDescent="0.25">
      <c r="A14" s="1" t="s">
        <v>1854</v>
      </c>
      <c r="B14" s="63" t="s">
        <v>1855</v>
      </c>
      <c r="C14" s="124" t="s">
        <v>179</v>
      </c>
    </row>
    <row r="15" spans="1:3" ht="30" customHeight="1" x14ac:dyDescent="0.25">
      <c r="A15" s="1" t="s">
        <v>1856</v>
      </c>
      <c r="B15" s="63" t="s">
        <v>1857</v>
      </c>
      <c r="C15" s="124" t="s">
        <v>179</v>
      </c>
    </row>
    <row r="16" spans="1:3" x14ac:dyDescent="0.25">
      <c r="A16" s="1" t="s">
        <v>1858</v>
      </c>
      <c r="B16" s="63" t="s">
        <v>1859</v>
      </c>
      <c r="C16" s="124" t="s">
        <v>179</v>
      </c>
    </row>
    <row r="17" spans="1:3" ht="30" customHeight="1" x14ac:dyDescent="0.25">
      <c r="A17" s="1" t="s">
        <v>1860</v>
      </c>
      <c r="B17" s="66" t="s">
        <v>1861</v>
      </c>
      <c r="C17" s="124" t="s">
        <v>179</v>
      </c>
    </row>
    <row r="18" spans="1:3" x14ac:dyDescent="0.25">
      <c r="A18" s="1" t="s">
        <v>1862</v>
      </c>
      <c r="B18" s="66" t="s">
        <v>1863</v>
      </c>
      <c r="C18" s="124" t="s">
        <v>179</v>
      </c>
    </row>
    <row r="19" spans="1:3" x14ac:dyDescent="0.25">
      <c r="A19" s="1" t="s">
        <v>1864</v>
      </c>
      <c r="B19" s="66" t="s">
        <v>1865</v>
      </c>
      <c r="C19" s="124" t="s">
        <v>179</v>
      </c>
    </row>
    <row r="20" spans="1:3" x14ac:dyDescent="0.25">
      <c r="A20" s="1" t="s">
        <v>1866</v>
      </c>
      <c r="B20" s="63" t="s">
        <v>1867</v>
      </c>
      <c r="C20" s="124" t="s">
        <v>1868</v>
      </c>
    </row>
    <row r="21" spans="1:3" x14ac:dyDescent="0.25">
      <c r="A21" s="1" t="s">
        <v>1869</v>
      </c>
      <c r="B21" s="64" t="s">
        <v>1870</v>
      </c>
      <c r="C21" s="156"/>
    </row>
    <row r="22" spans="1:3" x14ac:dyDescent="0.25">
      <c r="A22" s="1" t="s">
        <v>1871</v>
      </c>
      <c r="C22" s="156"/>
    </row>
    <row r="23" spans="1:3" outlineLevel="1" x14ac:dyDescent="0.25">
      <c r="A23" s="1" t="s">
        <v>1872</v>
      </c>
      <c r="C23" s="124"/>
    </row>
    <row r="24" spans="1:3" outlineLevel="1" x14ac:dyDescent="0.25">
      <c r="A24" s="1" t="s">
        <v>1873</v>
      </c>
      <c r="B24" s="86"/>
      <c r="C24" s="124"/>
    </row>
    <row r="25" spans="1:3" outlineLevel="1" x14ac:dyDescent="0.25">
      <c r="A25" s="1" t="s">
        <v>1874</v>
      </c>
      <c r="B25" s="86"/>
      <c r="C25" s="124"/>
    </row>
    <row r="26" spans="1:3" outlineLevel="1" x14ac:dyDescent="0.25">
      <c r="A26" s="1" t="s">
        <v>1875</v>
      </c>
      <c r="B26" s="86"/>
      <c r="C26" s="124"/>
    </row>
    <row r="27" spans="1:3" outlineLevel="1" x14ac:dyDescent="0.25">
      <c r="A27" s="1" t="s">
        <v>1876</v>
      </c>
      <c r="B27" s="86"/>
      <c r="C27" s="124"/>
    </row>
    <row r="28" spans="1:3" ht="18.75" customHeight="1" outlineLevel="1" x14ac:dyDescent="0.25">
      <c r="A28" s="60"/>
      <c r="B28" s="60" t="s">
        <v>1877</v>
      </c>
      <c r="C28" s="93" t="s">
        <v>1833</v>
      </c>
    </row>
    <row r="29" spans="1:3" outlineLevel="1" x14ac:dyDescent="0.25">
      <c r="A29" s="1" t="s">
        <v>1878</v>
      </c>
      <c r="B29" s="63" t="s">
        <v>1879</v>
      </c>
      <c r="C29" s="124" t="s">
        <v>179</v>
      </c>
    </row>
    <row r="30" spans="1:3" outlineLevel="1" x14ac:dyDescent="0.25">
      <c r="A30" s="1" t="s">
        <v>1880</v>
      </c>
      <c r="B30" s="63" t="s">
        <v>1881</v>
      </c>
      <c r="C30" s="124" t="s">
        <v>179</v>
      </c>
    </row>
    <row r="31" spans="1:3" outlineLevel="1" x14ac:dyDescent="0.25">
      <c r="A31" s="1" t="s">
        <v>1882</v>
      </c>
      <c r="B31" s="63" t="s">
        <v>1883</v>
      </c>
      <c r="C31" s="124" t="s">
        <v>179</v>
      </c>
    </row>
    <row r="32" spans="1:3" outlineLevel="1" x14ac:dyDescent="0.25">
      <c r="A32" s="1" t="s">
        <v>1884</v>
      </c>
      <c r="B32" s="157"/>
      <c r="C32" s="124"/>
    </row>
    <row r="33" spans="1:3" outlineLevel="1" x14ac:dyDescent="0.25">
      <c r="A33" s="1" t="s">
        <v>1885</v>
      </c>
      <c r="B33" s="157"/>
      <c r="C33" s="124"/>
    </row>
    <row r="34" spans="1:3" outlineLevel="1" x14ac:dyDescent="0.25">
      <c r="A34" s="1" t="s">
        <v>1886</v>
      </c>
      <c r="B34" s="157"/>
      <c r="C34" s="124"/>
    </row>
    <row r="35" spans="1:3" outlineLevel="1" x14ac:dyDescent="0.25">
      <c r="A35" s="1" t="s">
        <v>1887</v>
      </c>
      <c r="B35" s="157"/>
      <c r="C35" s="124"/>
    </row>
    <row r="36" spans="1:3" outlineLevel="1" x14ac:dyDescent="0.25">
      <c r="A36" s="1" t="s">
        <v>1888</v>
      </c>
      <c r="B36" s="157"/>
      <c r="C36" s="124"/>
    </row>
    <row r="37" spans="1:3" outlineLevel="1" x14ac:dyDescent="0.25">
      <c r="A37" s="1" t="s">
        <v>1889</v>
      </c>
      <c r="B37" s="157"/>
      <c r="C37" s="124"/>
    </row>
    <row r="38" spans="1:3" outlineLevel="1" x14ac:dyDescent="0.25">
      <c r="A38" s="1" t="s">
        <v>1890</v>
      </c>
      <c r="B38" s="157"/>
      <c r="C38" s="124"/>
    </row>
    <row r="39" spans="1:3" outlineLevel="1" x14ac:dyDescent="0.25">
      <c r="A39" s="1" t="s">
        <v>1891</v>
      </c>
      <c r="B39" s="157"/>
      <c r="C39" s="124"/>
    </row>
    <row r="40" spans="1:3" outlineLevel="1" x14ac:dyDescent="0.25">
      <c r="A40" s="1" t="s">
        <v>1892</v>
      </c>
      <c r="B40" s="157"/>
      <c r="C40" s="124"/>
    </row>
    <row r="41" spans="1:3" outlineLevel="1" x14ac:dyDescent="0.25">
      <c r="A41" s="1" t="s">
        <v>1893</v>
      </c>
      <c r="B41" s="157"/>
      <c r="C41" s="124"/>
    </row>
    <row r="42" spans="1:3" outlineLevel="1" x14ac:dyDescent="0.25">
      <c r="A42" s="1" t="s">
        <v>1894</v>
      </c>
      <c r="B42" s="157"/>
      <c r="C42" s="124"/>
    </row>
    <row r="43" spans="1:3" outlineLevel="1" x14ac:dyDescent="0.25">
      <c r="A43" s="1" t="s">
        <v>1895</v>
      </c>
      <c r="B43" s="157"/>
      <c r="C43" s="124"/>
    </row>
    <row r="44" spans="1:3" ht="18.75" customHeight="1" x14ac:dyDescent="0.25">
      <c r="A44" s="60"/>
      <c r="B44" s="60" t="s">
        <v>1896</v>
      </c>
      <c r="C44" s="93" t="s">
        <v>1897</v>
      </c>
    </row>
    <row r="45" spans="1:3" x14ac:dyDescent="0.25">
      <c r="A45" s="1" t="s">
        <v>1898</v>
      </c>
      <c r="B45" s="66" t="s">
        <v>1899</v>
      </c>
      <c r="C45" s="51" t="s">
        <v>1900</v>
      </c>
    </row>
    <row r="46" spans="1:3" x14ac:dyDescent="0.25">
      <c r="A46" s="1" t="s">
        <v>1901</v>
      </c>
      <c r="B46" s="66" t="s">
        <v>1902</v>
      </c>
      <c r="C46" s="51" t="s">
        <v>1903</v>
      </c>
    </row>
    <row r="47" spans="1:3" x14ac:dyDescent="0.25">
      <c r="A47" s="1" t="s">
        <v>1904</v>
      </c>
      <c r="B47" s="66" t="s">
        <v>1905</v>
      </c>
      <c r="C47" s="51" t="s">
        <v>1906</v>
      </c>
    </row>
    <row r="48" spans="1:3" outlineLevel="1" x14ac:dyDescent="0.25">
      <c r="A48" s="1" t="s">
        <v>1907</v>
      </c>
      <c r="B48" s="133"/>
      <c r="C48" s="124"/>
    </row>
    <row r="49" spans="1:3" outlineLevel="1" x14ac:dyDescent="0.25">
      <c r="A49" s="1" t="s">
        <v>1908</v>
      </c>
      <c r="B49" s="133"/>
      <c r="C49" s="124"/>
    </row>
    <row r="50" spans="1:3" outlineLevel="1" x14ac:dyDescent="0.25">
      <c r="A50" s="1" t="s">
        <v>1909</v>
      </c>
      <c r="B50" s="158"/>
      <c r="C50" s="124"/>
    </row>
    <row r="51" spans="1:3" ht="18.75" customHeight="1" x14ac:dyDescent="0.25">
      <c r="A51" s="60"/>
      <c r="B51" s="60" t="s">
        <v>1910</v>
      </c>
      <c r="C51" s="93" t="s">
        <v>1833</v>
      </c>
    </row>
    <row r="52" spans="1:3" ht="210" customHeight="1" x14ac:dyDescent="0.25">
      <c r="A52" s="1" t="s">
        <v>1911</v>
      </c>
      <c r="B52" s="63" t="s">
        <v>1912</v>
      </c>
      <c r="C52" s="51" t="s">
        <v>1913</v>
      </c>
    </row>
    <row r="53" spans="1:3" x14ac:dyDescent="0.25">
      <c r="A53" s="1" t="s">
        <v>1914</v>
      </c>
      <c r="B53" s="133"/>
      <c r="C53" s="156"/>
    </row>
    <row r="54" spans="1:3" x14ac:dyDescent="0.25">
      <c r="A54" s="1" t="s">
        <v>1915</v>
      </c>
      <c r="B54" s="133"/>
      <c r="C54" s="156"/>
    </row>
    <row r="55" spans="1:3" x14ac:dyDescent="0.25">
      <c r="A55" s="1" t="s">
        <v>1916</v>
      </c>
      <c r="B55" s="133"/>
      <c r="C55" s="156"/>
    </row>
    <row r="56" spans="1:3" x14ac:dyDescent="0.25">
      <c r="A56" s="1" t="s">
        <v>1917</v>
      </c>
      <c r="B56" s="133"/>
      <c r="C56" s="156"/>
    </row>
    <row r="57" spans="1:3" x14ac:dyDescent="0.25">
      <c r="A57" s="1" t="s">
        <v>1918</v>
      </c>
      <c r="B57" s="133"/>
      <c r="C57" s="156"/>
    </row>
    <row r="58" spans="1:3" x14ac:dyDescent="0.25">
      <c r="B58" s="65"/>
    </row>
    <row r="59" spans="1:3" x14ac:dyDescent="0.25">
      <c r="B59" s="65"/>
    </row>
    <row r="60" spans="1:3" x14ac:dyDescent="0.25">
      <c r="B60" s="65"/>
    </row>
    <row r="61" spans="1:3" x14ac:dyDescent="0.25">
      <c r="B61" s="65"/>
    </row>
    <row r="62" spans="1:3" x14ac:dyDescent="0.25">
      <c r="B62" s="65"/>
    </row>
    <row r="63" spans="1:3" x14ac:dyDescent="0.25">
      <c r="B63" s="65"/>
    </row>
    <row r="64" spans="1:3" x14ac:dyDescent="0.25">
      <c r="B64" s="65"/>
    </row>
    <row r="65" spans="2:2" x14ac:dyDescent="0.25">
      <c r="B65" s="65"/>
    </row>
    <row r="66" spans="2:2" x14ac:dyDescent="0.25">
      <c r="B66" s="65"/>
    </row>
    <row r="67" spans="2:2" x14ac:dyDescent="0.25">
      <c r="B67" s="65"/>
    </row>
    <row r="68" spans="2:2" x14ac:dyDescent="0.25">
      <c r="B68" s="65"/>
    </row>
    <row r="69" spans="2:2" x14ac:dyDescent="0.25">
      <c r="B69" s="65"/>
    </row>
    <row r="70" spans="2:2" x14ac:dyDescent="0.25">
      <c r="B70" s="65"/>
    </row>
    <row r="71" spans="2:2" x14ac:dyDescent="0.25">
      <c r="B71" s="65"/>
    </row>
    <row r="72" spans="2:2" x14ac:dyDescent="0.25">
      <c r="B72" s="65"/>
    </row>
    <row r="73" spans="2:2" x14ac:dyDescent="0.25">
      <c r="B73" s="65"/>
    </row>
    <row r="74" spans="2:2" x14ac:dyDescent="0.25">
      <c r="B74" s="65"/>
    </row>
    <row r="75" spans="2:2" x14ac:dyDescent="0.25">
      <c r="B75" s="65"/>
    </row>
    <row r="76" spans="2:2" x14ac:dyDescent="0.25">
      <c r="B76" s="65"/>
    </row>
    <row r="77" spans="2:2" x14ac:dyDescent="0.25">
      <c r="B77" s="65"/>
    </row>
    <row r="78" spans="2:2" x14ac:dyDescent="0.25">
      <c r="B78" s="65"/>
    </row>
    <row r="79" spans="2:2" x14ac:dyDescent="0.25">
      <c r="B79" s="65"/>
    </row>
    <row r="80" spans="2:2" x14ac:dyDescent="0.25">
      <c r="B80" s="65"/>
    </row>
    <row r="81" spans="2:2" x14ac:dyDescent="0.25">
      <c r="B81" s="65"/>
    </row>
    <row r="82" spans="2:2" x14ac:dyDescent="0.25">
      <c r="B82" s="65"/>
    </row>
    <row r="83" spans="2:2" x14ac:dyDescent="0.25">
      <c r="B83" s="65"/>
    </row>
    <row r="84" spans="2:2" x14ac:dyDescent="0.25">
      <c r="B84" s="65"/>
    </row>
    <row r="85" spans="2:2" x14ac:dyDescent="0.25">
      <c r="B85" s="65"/>
    </row>
    <row r="86" spans="2:2" x14ac:dyDescent="0.25">
      <c r="B86" s="65"/>
    </row>
    <row r="87" spans="2:2" x14ac:dyDescent="0.25">
      <c r="B87" s="65"/>
    </row>
    <row r="88" spans="2:2" x14ac:dyDescent="0.25">
      <c r="B88" s="65"/>
    </row>
    <row r="89" spans="2:2" x14ac:dyDescent="0.25">
      <c r="B89" s="65"/>
    </row>
    <row r="90" spans="2:2" x14ac:dyDescent="0.25">
      <c r="B90" s="65"/>
    </row>
    <row r="91" spans="2:2" x14ac:dyDescent="0.25">
      <c r="B91" s="65"/>
    </row>
    <row r="92" spans="2:2" x14ac:dyDescent="0.25">
      <c r="B92" s="65"/>
    </row>
    <row r="93" spans="2:2" x14ac:dyDescent="0.25">
      <c r="B93" s="65"/>
    </row>
    <row r="94" spans="2:2" x14ac:dyDescent="0.25">
      <c r="B94" s="65"/>
    </row>
    <row r="95" spans="2:2" x14ac:dyDescent="0.25">
      <c r="B95" s="65"/>
    </row>
    <row r="96" spans="2:2" x14ac:dyDescent="0.25">
      <c r="B96" s="65"/>
    </row>
    <row r="97" spans="2:2" x14ac:dyDescent="0.25">
      <c r="B97" s="65"/>
    </row>
    <row r="98" spans="2:2" x14ac:dyDescent="0.25">
      <c r="B98" s="65"/>
    </row>
    <row r="99" spans="2:2" x14ac:dyDescent="0.25">
      <c r="B99" s="65"/>
    </row>
    <row r="100" spans="2:2" x14ac:dyDescent="0.25">
      <c r="B100" s="65"/>
    </row>
    <row r="101" spans="2:2" x14ac:dyDescent="0.25">
      <c r="B101" s="65"/>
    </row>
    <row r="102" spans="2:2" x14ac:dyDescent="0.25">
      <c r="B102" s="65"/>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5"/>
    </row>
    <row r="114" spans="2:2" x14ac:dyDescent="0.25">
      <c r="B114" s="65"/>
    </row>
    <row r="115" spans="2:2" x14ac:dyDescent="0.25">
      <c r="B115" s="65"/>
    </row>
    <row r="116" spans="2:2" x14ac:dyDescent="0.25">
      <c r="B116" s="65"/>
    </row>
    <row r="117" spans="2:2" x14ac:dyDescent="0.25">
      <c r="B117" s="65"/>
    </row>
    <row r="118" spans="2:2" x14ac:dyDescent="0.25">
      <c r="B118" s="65"/>
    </row>
    <row r="119" spans="2:2" x14ac:dyDescent="0.25">
      <c r="B119" s="65"/>
    </row>
    <row r="120" spans="2:2" x14ac:dyDescent="0.25">
      <c r="B120" s="65"/>
    </row>
    <row r="121" spans="2:2" x14ac:dyDescent="0.25">
      <c r="B121" s="47"/>
    </row>
    <row r="122" spans="2:2" x14ac:dyDescent="0.25">
      <c r="B122" s="65"/>
    </row>
    <row r="123" spans="2:2" x14ac:dyDescent="0.25">
      <c r="B123" s="65"/>
    </row>
    <row r="124" spans="2:2" x14ac:dyDescent="0.25">
      <c r="B124" s="65"/>
    </row>
    <row r="125" spans="2:2" x14ac:dyDescent="0.25">
      <c r="B125" s="65"/>
    </row>
    <row r="126" spans="2:2" x14ac:dyDescent="0.25">
      <c r="B126" s="65"/>
    </row>
    <row r="127" spans="2:2" x14ac:dyDescent="0.25">
      <c r="B127" s="65"/>
    </row>
    <row r="128" spans="2:2" x14ac:dyDescent="0.25">
      <c r="B128" s="65"/>
    </row>
    <row r="129" spans="2:2" x14ac:dyDescent="0.25">
      <c r="B129" s="65"/>
    </row>
    <row r="130" spans="2:2" x14ac:dyDescent="0.25">
      <c r="B130" s="65"/>
    </row>
    <row r="131" spans="2:2" x14ac:dyDescent="0.25">
      <c r="B131" s="65"/>
    </row>
    <row r="132" spans="2:2" x14ac:dyDescent="0.25">
      <c r="B132" s="65"/>
    </row>
    <row r="133" spans="2:2" x14ac:dyDescent="0.25">
      <c r="B133" s="65"/>
    </row>
    <row r="134" spans="2:2" x14ac:dyDescent="0.25">
      <c r="B134" s="65"/>
    </row>
    <row r="135" spans="2:2" x14ac:dyDescent="0.25">
      <c r="B135" s="65"/>
    </row>
    <row r="136" spans="2:2" x14ac:dyDescent="0.25">
      <c r="B136" s="65"/>
    </row>
    <row r="137" spans="2:2" x14ac:dyDescent="0.25">
      <c r="B137" s="65"/>
    </row>
    <row r="138" spans="2:2" x14ac:dyDescent="0.25">
      <c r="B138" s="65"/>
    </row>
    <row r="140" spans="2:2" x14ac:dyDescent="0.25">
      <c r="B140" s="65"/>
    </row>
    <row r="141" spans="2:2" x14ac:dyDescent="0.25">
      <c r="B141" s="65"/>
    </row>
    <row r="142" spans="2:2" x14ac:dyDescent="0.25">
      <c r="B142" s="65"/>
    </row>
    <row r="147" spans="2:2" x14ac:dyDescent="0.25">
      <c r="B147" s="57"/>
    </row>
    <row r="148" spans="2:2" x14ac:dyDescent="0.25">
      <c r="B148" s="94"/>
    </row>
    <row r="154" spans="2:2" x14ac:dyDescent="0.25">
      <c r="B154" s="66"/>
    </row>
    <row r="155" spans="2:2" x14ac:dyDescent="0.25">
      <c r="B155" s="65"/>
    </row>
    <row r="157" spans="2:2" x14ac:dyDescent="0.25">
      <c r="B157" s="65"/>
    </row>
    <row r="158" spans="2:2" x14ac:dyDescent="0.25">
      <c r="B158" s="65"/>
    </row>
    <row r="159" spans="2:2" x14ac:dyDescent="0.25">
      <c r="B159" s="65"/>
    </row>
    <row r="160" spans="2:2" x14ac:dyDescent="0.25">
      <c r="B160" s="65"/>
    </row>
    <row r="161" spans="2:2" x14ac:dyDescent="0.25">
      <c r="B161" s="65"/>
    </row>
    <row r="162" spans="2:2" x14ac:dyDescent="0.25">
      <c r="B162" s="65"/>
    </row>
    <row r="163" spans="2:2" x14ac:dyDescent="0.25">
      <c r="B163" s="65"/>
    </row>
    <row r="164" spans="2:2" x14ac:dyDescent="0.25">
      <c r="B164" s="65"/>
    </row>
    <row r="165" spans="2:2" x14ac:dyDescent="0.25">
      <c r="B165" s="65"/>
    </row>
    <row r="166" spans="2:2" x14ac:dyDescent="0.25">
      <c r="B166" s="65"/>
    </row>
    <row r="167" spans="2:2" x14ac:dyDescent="0.25">
      <c r="B167" s="65"/>
    </row>
    <row r="168" spans="2:2" x14ac:dyDescent="0.25">
      <c r="B168" s="65"/>
    </row>
    <row r="265" spans="2:2" x14ac:dyDescent="0.25">
      <c r="B265" s="63"/>
    </row>
    <row r="266" spans="2:2" x14ac:dyDescent="0.25">
      <c r="B266" s="65"/>
    </row>
    <row r="267" spans="2:2" x14ac:dyDescent="0.25">
      <c r="B267" s="65"/>
    </row>
    <row r="270" spans="2:2" x14ac:dyDescent="0.25">
      <c r="B270" s="65"/>
    </row>
    <row r="286" spans="2:2" x14ac:dyDescent="0.25">
      <c r="B286" s="63"/>
    </row>
    <row r="316" spans="2:2" x14ac:dyDescent="0.25">
      <c r="B316" s="57"/>
    </row>
    <row r="317" spans="2:2" x14ac:dyDescent="0.25">
      <c r="B317" s="65"/>
    </row>
    <row r="319" spans="2:2" x14ac:dyDescent="0.25">
      <c r="B319" s="65"/>
    </row>
    <row r="320" spans="2:2" x14ac:dyDescent="0.25">
      <c r="B320" s="65"/>
    </row>
    <row r="321" spans="2:2" x14ac:dyDescent="0.25">
      <c r="B321" s="65"/>
    </row>
    <row r="322" spans="2:2" x14ac:dyDescent="0.25">
      <c r="B322" s="65"/>
    </row>
    <row r="323" spans="2:2" x14ac:dyDescent="0.25">
      <c r="B323" s="65"/>
    </row>
    <row r="324" spans="2:2" x14ac:dyDescent="0.25">
      <c r="B324" s="65"/>
    </row>
    <row r="325" spans="2:2" x14ac:dyDescent="0.25">
      <c r="B325" s="65"/>
    </row>
    <row r="326" spans="2:2" x14ac:dyDescent="0.25">
      <c r="B326" s="65"/>
    </row>
    <row r="327" spans="2:2" x14ac:dyDescent="0.25">
      <c r="B327" s="65"/>
    </row>
    <row r="328" spans="2:2" x14ac:dyDescent="0.25">
      <c r="B328" s="65"/>
    </row>
    <row r="329" spans="2:2" x14ac:dyDescent="0.25">
      <c r="B329" s="65"/>
    </row>
    <row r="330" spans="2:2" x14ac:dyDescent="0.25">
      <c r="B330" s="65"/>
    </row>
    <row r="342" spans="2:2" x14ac:dyDescent="0.25">
      <c r="B342" s="65"/>
    </row>
    <row r="343" spans="2:2" x14ac:dyDescent="0.25">
      <c r="B343" s="65"/>
    </row>
    <row r="344" spans="2:2" x14ac:dyDescent="0.25">
      <c r="B344" s="65"/>
    </row>
    <row r="345" spans="2:2" x14ac:dyDescent="0.25">
      <c r="B345" s="65"/>
    </row>
    <row r="346" spans="2:2" x14ac:dyDescent="0.25">
      <c r="B346" s="65"/>
    </row>
    <row r="347" spans="2:2" x14ac:dyDescent="0.25">
      <c r="B347" s="65"/>
    </row>
    <row r="348" spans="2:2" x14ac:dyDescent="0.25">
      <c r="B348" s="65"/>
    </row>
    <row r="349" spans="2:2" x14ac:dyDescent="0.25">
      <c r="B349" s="65"/>
    </row>
    <row r="350" spans="2:2" x14ac:dyDescent="0.25">
      <c r="B350" s="65"/>
    </row>
    <row r="352" spans="2:2" x14ac:dyDescent="0.25">
      <c r="B352" s="65"/>
    </row>
    <row r="353" spans="2:2" x14ac:dyDescent="0.25">
      <c r="B353" s="65"/>
    </row>
    <row r="354" spans="2:2" x14ac:dyDescent="0.25">
      <c r="B354" s="65"/>
    </row>
    <row r="355" spans="2:2" x14ac:dyDescent="0.25">
      <c r="B355" s="65"/>
    </row>
    <row r="356" spans="2:2" x14ac:dyDescent="0.25">
      <c r="B356" s="65"/>
    </row>
    <row r="358" spans="2:2" x14ac:dyDescent="0.25">
      <c r="B358" s="65"/>
    </row>
    <row r="361" spans="2:2" x14ac:dyDescent="0.25">
      <c r="B361" s="65"/>
    </row>
    <row r="364" spans="2:2" x14ac:dyDescent="0.25">
      <c r="B364" s="65"/>
    </row>
    <row r="365" spans="2:2" x14ac:dyDescent="0.25">
      <c r="B365" s="65"/>
    </row>
    <row r="366" spans="2:2" x14ac:dyDescent="0.25">
      <c r="B366" s="65"/>
    </row>
    <row r="367" spans="2:2" x14ac:dyDescent="0.25">
      <c r="B367" s="65"/>
    </row>
    <row r="368" spans="2:2" x14ac:dyDescent="0.25">
      <c r="B368" s="65"/>
    </row>
    <row r="369" spans="2:2" x14ac:dyDescent="0.25">
      <c r="B369" s="65"/>
    </row>
    <row r="370" spans="2:2" x14ac:dyDescent="0.25">
      <c r="B370" s="65"/>
    </row>
    <row r="371" spans="2:2" x14ac:dyDescent="0.25">
      <c r="B371" s="65"/>
    </row>
    <row r="372" spans="2:2" x14ac:dyDescent="0.25">
      <c r="B372" s="65"/>
    </row>
    <row r="373" spans="2:2" x14ac:dyDescent="0.25">
      <c r="B373" s="65"/>
    </row>
    <row r="374" spans="2:2" x14ac:dyDescent="0.25">
      <c r="B374" s="65"/>
    </row>
    <row r="375" spans="2:2" x14ac:dyDescent="0.25">
      <c r="B375" s="65"/>
    </row>
    <row r="376" spans="2:2" x14ac:dyDescent="0.25">
      <c r="B376" s="65"/>
    </row>
    <row r="377" spans="2:2" x14ac:dyDescent="0.25">
      <c r="B377" s="65"/>
    </row>
    <row r="378" spans="2:2" x14ac:dyDescent="0.25">
      <c r="B378" s="65"/>
    </row>
    <row r="379" spans="2:2" x14ac:dyDescent="0.25">
      <c r="B379" s="65"/>
    </row>
    <row r="380" spans="2:2" x14ac:dyDescent="0.25">
      <c r="B380" s="65"/>
    </row>
    <row r="381" spans="2:2" x14ac:dyDescent="0.25">
      <c r="B381" s="65"/>
    </row>
    <row r="382" spans="2:2" x14ac:dyDescent="0.25">
      <c r="B382" s="65"/>
    </row>
    <row r="386" spans="2:2" x14ac:dyDescent="0.25">
      <c r="B386" s="57"/>
    </row>
    <row r="403" spans="2:2" x14ac:dyDescent="0.25">
      <c r="B403" s="95"/>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320"/>
    <pageSetUpPr fitToPage="1"/>
  </sheetPr>
  <dimension ref="A1:AMJ40"/>
  <sheetViews>
    <sheetView zoomScaleNormal="100" workbookViewId="0">
      <selection activeCell="J15" sqref="J15"/>
    </sheetView>
  </sheetViews>
  <sheetFormatPr baseColWidth="10" defaultColWidth="11.42578125" defaultRowHeight="15" x14ac:dyDescent="0.25"/>
  <cols>
    <col min="1" max="1" width="46" style="207" customWidth="1"/>
    <col min="2" max="2" width="11.5703125" style="207" customWidth="1"/>
    <col min="3" max="3" width="15.7109375" style="278" customWidth="1"/>
    <col min="4" max="8" width="15.7109375" style="207" customWidth="1"/>
    <col min="9" max="9" width="16.7109375" style="207" customWidth="1"/>
    <col min="10" max="10" width="17.7109375" style="207" customWidth="1"/>
    <col min="11" max="11" width="27" style="207" customWidth="1"/>
    <col min="12" max="12" width="38.140625" style="207" customWidth="1"/>
    <col min="13" max="13" width="37.85546875" style="207" customWidth="1"/>
    <col min="14" max="1024" width="11.42578125" style="207" customWidth="1"/>
    <col min="1025" max="1026" width="11.42578125" style="167" customWidth="1"/>
    <col min="1027" max="16384" width="11.42578125" style="167"/>
  </cols>
  <sheetData>
    <row r="1" spans="1:12" ht="15.75" customHeight="1" thickBot="1" x14ac:dyDescent="0.3">
      <c r="A1" s="203" t="s">
        <v>1919</v>
      </c>
      <c r="B1" s="204" t="s">
        <v>1920</v>
      </c>
      <c r="C1" s="205"/>
      <c r="D1" s="204"/>
      <c r="E1" s="204"/>
      <c r="F1" s="204"/>
      <c r="G1" s="204"/>
      <c r="H1" s="206"/>
    </row>
    <row r="2" spans="1:12" ht="12.75" customHeight="1" x14ac:dyDescent="0.25">
      <c r="A2" s="208" t="s">
        <v>1921</v>
      </c>
      <c r="B2" s="209" t="s">
        <v>1922</v>
      </c>
      <c r="C2" s="435">
        <v>18394.404396000002</v>
      </c>
      <c r="D2" s="436" t="s">
        <v>1923</v>
      </c>
      <c r="E2" s="436"/>
      <c r="F2" s="436"/>
      <c r="G2" s="437" t="s">
        <v>1922</v>
      </c>
      <c r="H2" s="435">
        <v>17452.945991000001</v>
      </c>
      <c r="K2" s="210"/>
      <c r="L2" s="210"/>
    </row>
    <row r="3" spans="1:12" ht="15" customHeight="1" x14ac:dyDescent="0.25">
      <c r="A3" s="211" t="s">
        <v>1924</v>
      </c>
      <c r="B3" s="209" t="s">
        <v>1925</v>
      </c>
      <c r="C3" s="435">
        <v>4.4000000000000004</v>
      </c>
      <c r="D3" s="438" t="s">
        <v>1926</v>
      </c>
      <c r="E3" s="439"/>
      <c r="F3" s="439"/>
      <c r="G3" s="440" t="s">
        <v>1925</v>
      </c>
      <c r="H3" s="435">
        <v>5.8</v>
      </c>
      <c r="K3" s="213"/>
      <c r="L3" s="213"/>
    </row>
    <row r="4" spans="1:12" ht="15" customHeight="1" x14ac:dyDescent="0.25">
      <c r="A4" s="211" t="s">
        <v>1927</v>
      </c>
      <c r="B4" s="212" t="s">
        <v>1928</v>
      </c>
      <c r="C4" s="441">
        <v>100</v>
      </c>
      <c r="D4" s="438" t="s">
        <v>1929</v>
      </c>
      <c r="E4" s="439"/>
      <c r="F4" s="439"/>
      <c r="G4" s="437" t="s">
        <v>1930</v>
      </c>
      <c r="H4" s="442" t="s">
        <v>1931</v>
      </c>
      <c r="K4" s="215"/>
      <c r="L4" s="215"/>
    </row>
    <row r="5" spans="1:12" ht="15" customHeight="1" x14ac:dyDescent="0.25">
      <c r="A5" s="211" t="s">
        <v>1932</v>
      </c>
      <c r="B5" s="216"/>
      <c r="C5" s="442" t="s">
        <v>1931</v>
      </c>
      <c r="D5" s="438" t="s">
        <v>1933</v>
      </c>
      <c r="E5" s="439"/>
      <c r="F5" s="439"/>
      <c r="G5" s="440" t="s">
        <v>1934</v>
      </c>
      <c r="H5" s="443">
        <v>12</v>
      </c>
      <c r="K5" s="215"/>
      <c r="L5" s="215"/>
    </row>
    <row r="6" spans="1:12" ht="15" customHeight="1" x14ac:dyDescent="0.25">
      <c r="A6" s="211" t="s">
        <v>1935</v>
      </c>
      <c r="B6" s="209" t="s">
        <v>1930</v>
      </c>
      <c r="C6" s="442" t="s">
        <v>1936</v>
      </c>
      <c r="D6" s="438" t="s">
        <v>1937</v>
      </c>
      <c r="E6" s="439"/>
      <c r="F6" s="439"/>
      <c r="G6" s="440" t="s">
        <v>1930</v>
      </c>
      <c r="H6" s="444" t="s">
        <v>1931</v>
      </c>
      <c r="K6" s="215"/>
      <c r="L6" s="215"/>
    </row>
    <row r="7" spans="1:12" ht="15" customHeight="1" thickBot="1" x14ac:dyDescent="0.3">
      <c r="A7" s="217" t="s">
        <v>1938</v>
      </c>
      <c r="B7" s="212" t="s">
        <v>1928</v>
      </c>
      <c r="C7" s="214" t="s">
        <v>1936</v>
      </c>
      <c r="D7" s="373" t="s">
        <v>1939</v>
      </c>
      <c r="E7" s="371"/>
      <c r="F7" s="371"/>
      <c r="G7" s="218" t="s">
        <v>1930</v>
      </c>
      <c r="H7" s="219" t="s">
        <v>1936</v>
      </c>
      <c r="K7" s="215"/>
      <c r="L7" s="215"/>
    </row>
    <row r="8" spans="1:12" ht="15" customHeight="1" thickBot="1" x14ac:dyDescent="0.3">
      <c r="A8" s="220" t="s">
        <v>1940</v>
      </c>
      <c r="B8" s="209" t="s">
        <v>1928</v>
      </c>
      <c r="C8" s="445" t="s">
        <v>1941</v>
      </c>
      <c r="D8" s="221"/>
      <c r="E8" s="221"/>
      <c r="F8" s="221"/>
      <c r="G8" s="221"/>
      <c r="H8" s="221"/>
      <c r="K8" s="215"/>
      <c r="L8" s="215"/>
    </row>
    <row r="9" spans="1:12" ht="15" customHeight="1" thickBot="1" x14ac:dyDescent="0.3">
      <c r="A9" s="211" t="s">
        <v>1942</v>
      </c>
      <c r="B9" s="209" t="s">
        <v>1930</v>
      </c>
      <c r="C9" s="214" t="s">
        <v>1936</v>
      </c>
      <c r="D9" s="374" t="s">
        <v>1943</v>
      </c>
      <c r="E9" s="375"/>
      <c r="F9" s="375"/>
      <c r="G9" s="222" t="s">
        <v>1922</v>
      </c>
      <c r="H9" s="446">
        <v>3546.7466610000001</v>
      </c>
    </row>
    <row r="10" spans="1:12" ht="15" customHeight="1" thickBot="1" x14ac:dyDescent="0.3">
      <c r="A10" s="211" t="s">
        <v>1944</v>
      </c>
      <c r="B10" s="209" t="s">
        <v>1930</v>
      </c>
      <c r="C10" s="214" t="s">
        <v>1936</v>
      </c>
      <c r="D10" s="221"/>
      <c r="E10" s="221"/>
      <c r="F10" s="221"/>
      <c r="G10" s="221"/>
      <c r="H10" s="221"/>
    </row>
    <row r="11" spans="1:12" ht="15" customHeight="1" x14ac:dyDescent="0.25">
      <c r="A11" s="217" t="s">
        <v>1945</v>
      </c>
      <c r="B11" s="212" t="s">
        <v>1946</v>
      </c>
      <c r="C11" s="214" t="s">
        <v>1936</v>
      </c>
      <c r="D11" s="223"/>
      <c r="E11" s="224"/>
      <c r="F11" s="225" t="s">
        <v>1947</v>
      </c>
      <c r="G11" s="226" t="s">
        <v>646</v>
      </c>
      <c r="H11" s="227" t="s">
        <v>648</v>
      </c>
      <c r="I11" s="228"/>
      <c r="J11" s="229"/>
      <c r="K11" s="230"/>
    </row>
    <row r="12" spans="1:12" ht="15" customHeight="1" x14ac:dyDescent="0.25">
      <c r="A12" s="211" t="s">
        <v>1948</v>
      </c>
      <c r="B12" s="209" t="s">
        <v>1930</v>
      </c>
      <c r="C12" s="214" t="s">
        <v>1936</v>
      </c>
      <c r="D12" s="366" t="s">
        <v>1949</v>
      </c>
      <c r="E12" s="367"/>
      <c r="F12" s="368"/>
      <c r="G12" s="448">
        <v>658</v>
      </c>
      <c r="H12" s="449">
        <v>665</v>
      </c>
    </row>
    <row r="13" spans="1:12" ht="15" customHeight="1" thickBot="1" x14ac:dyDescent="0.3">
      <c r="A13" s="231" t="s">
        <v>1950</v>
      </c>
      <c r="B13" s="232" t="s">
        <v>1922</v>
      </c>
      <c r="C13" s="447">
        <v>10818.868093999999</v>
      </c>
      <c r="D13" s="234" t="s">
        <v>1951</v>
      </c>
      <c r="E13" s="235"/>
      <c r="F13" s="236"/>
      <c r="G13" s="448">
        <v>699</v>
      </c>
      <c r="H13" s="449">
        <v>750</v>
      </c>
    </row>
    <row r="14" spans="1:12" ht="15" customHeight="1" thickBot="1" x14ac:dyDescent="0.3">
      <c r="A14" s="237" t="s">
        <v>1952</v>
      </c>
      <c r="B14" s="225" t="s">
        <v>1953</v>
      </c>
      <c r="C14" s="447">
        <v>995.5</v>
      </c>
      <c r="D14" s="369" t="s">
        <v>1954</v>
      </c>
      <c r="E14" s="367"/>
      <c r="F14" s="368"/>
      <c r="G14" s="448">
        <v>3378</v>
      </c>
      <c r="H14" s="449">
        <v>1612</v>
      </c>
      <c r="I14" s="238"/>
      <c r="J14" s="238"/>
    </row>
    <row r="15" spans="1:12" ht="19.5" customHeight="1" x14ac:dyDescent="0.25">
      <c r="A15" s="239" t="s">
        <v>1955</v>
      </c>
      <c r="B15" s="225"/>
      <c r="C15" s="240"/>
      <c r="D15" s="369" t="s">
        <v>1956</v>
      </c>
      <c r="E15" s="367"/>
      <c r="F15" s="368"/>
      <c r="G15" s="450">
        <v>4.6607920000000007</v>
      </c>
      <c r="H15" s="241"/>
    </row>
    <row r="16" spans="1:12" ht="15.75" customHeight="1" thickBot="1" x14ac:dyDescent="0.3">
      <c r="A16" s="242" t="s">
        <v>1957</v>
      </c>
      <c r="B16" s="209" t="s">
        <v>1922</v>
      </c>
      <c r="C16" s="452">
        <v>359.5</v>
      </c>
      <c r="D16" s="370" t="s">
        <v>1958</v>
      </c>
      <c r="E16" s="371"/>
      <c r="F16" s="372"/>
      <c r="G16" s="451">
        <v>5778.3720660000008</v>
      </c>
      <c r="H16" s="221"/>
    </row>
    <row r="17" spans="1:12" ht="12.75" customHeight="1" thickBot="1" x14ac:dyDescent="0.3">
      <c r="A17" s="243" t="s">
        <v>1959</v>
      </c>
      <c r="B17" s="232" t="s">
        <v>1922</v>
      </c>
      <c r="C17" s="453">
        <v>281</v>
      </c>
      <c r="D17" s="244"/>
      <c r="E17" s="244"/>
      <c r="F17" s="244"/>
      <c r="G17" s="244" t="s">
        <v>1947</v>
      </c>
      <c r="H17" s="221"/>
    </row>
    <row r="18" spans="1:12" ht="15" customHeight="1" x14ac:dyDescent="0.25">
      <c r="A18" s="237" t="s">
        <v>1960</v>
      </c>
      <c r="B18" s="225" t="s">
        <v>1961</v>
      </c>
      <c r="C18" s="454" t="str">
        <f>IF(C20&lt;&gt;0,"Y","N")</f>
        <v>N</v>
      </c>
      <c r="D18" s="245"/>
      <c r="E18" s="245"/>
      <c r="F18" s="245"/>
      <c r="G18" s="245"/>
      <c r="H18" s="241"/>
      <c r="I18" s="238"/>
      <c r="J18" s="238"/>
    </row>
    <row r="19" spans="1:12" ht="12.75" customHeight="1" x14ac:dyDescent="0.25">
      <c r="A19" s="211"/>
      <c r="B19" s="209"/>
      <c r="C19" s="246"/>
      <c r="D19" s="245"/>
      <c r="E19" s="245"/>
      <c r="F19" s="245"/>
      <c r="G19" s="245"/>
      <c r="H19" s="241"/>
    </row>
    <row r="20" spans="1:12" ht="12.75" customHeight="1" thickBot="1" x14ac:dyDescent="0.3">
      <c r="A20" s="243" t="s">
        <v>1962</v>
      </c>
      <c r="B20" s="232" t="s">
        <v>1922</v>
      </c>
      <c r="C20" s="247"/>
      <c r="D20" s="244"/>
      <c r="E20" s="244"/>
      <c r="F20" s="244"/>
      <c r="G20" s="245"/>
      <c r="H20" s="241"/>
      <c r="I20" s="238"/>
      <c r="J20" s="238"/>
    </row>
    <row r="21" spans="1:12" ht="15" customHeight="1" x14ac:dyDescent="0.25">
      <c r="A21" s="248" t="s">
        <v>1963</v>
      </c>
      <c r="B21" s="249" t="s">
        <v>1922</v>
      </c>
      <c r="C21" s="250" t="s">
        <v>1964</v>
      </c>
      <c r="D21" s="251" t="s">
        <v>1965</v>
      </c>
      <c r="E21" s="252"/>
      <c r="F21" s="252"/>
      <c r="G21" s="221"/>
      <c r="H21" s="221"/>
    </row>
    <row r="22" spans="1:12" ht="15" customHeight="1" x14ac:dyDescent="0.25">
      <c r="A22" s="253" t="s">
        <v>113</v>
      </c>
      <c r="B22" s="254"/>
      <c r="C22" s="455">
        <v>17248.614156</v>
      </c>
      <c r="D22" s="442">
        <v>18394.404396000002</v>
      </c>
      <c r="E22" s="252"/>
      <c r="F22" s="252"/>
      <c r="G22" s="221"/>
      <c r="H22" s="221"/>
    </row>
    <row r="23" spans="1:12" ht="12.75" customHeight="1" x14ac:dyDescent="0.25">
      <c r="A23" s="256" t="s">
        <v>284</v>
      </c>
      <c r="B23" s="212"/>
      <c r="C23" s="255"/>
      <c r="D23" s="214"/>
      <c r="E23" s="257"/>
      <c r="F23" s="257"/>
      <c r="G23" s="258"/>
      <c r="H23" s="221"/>
    </row>
    <row r="24" spans="1:12" ht="12.75" customHeight="1" x14ac:dyDescent="0.25">
      <c r="A24" s="256" t="s">
        <v>288</v>
      </c>
      <c r="B24" s="212"/>
      <c r="C24" s="255"/>
      <c r="D24" s="214"/>
      <c r="E24" s="257"/>
      <c r="F24" s="257"/>
      <c r="G24" s="244"/>
      <c r="H24" s="221"/>
    </row>
    <row r="25" spans="1:12" ht="12.75" customHeight="1" x14ac:dyDescent="0.25">
      <c r="A25" s="259" t="s">
        <v>290</v>
      </c>
      <c r="B25" s="212"/>
      <c r="C25" s="455">
        <v>204.33183500000001</v>
      </c>
      <c r="D25" s="214"/>
      <c r="E25" s="257"/>
      <c r="F25" s="257"/>
      <c r="G25" s="260"/>
      <c r="H25" s="221"/>
    </row>
    <row r="26" spans="1:12" ht="15.75" customHeight="1" x14ac:dyDescent="0.25">
      <c r="A26" s="259" t="s">
        <v>292</v>
      </c>
      <c r="B26" s="212"/>
      <c r="C26" s="255"/>
      <c r="D26" s="214"/>
      <c r="E26" s="257"/>
      <c r="F26" s="257"/>
      <c r="G26" s="260"/>
      <c r="H26" s="221"/>
    </row>
    <row r="27" spans="1:12" ht="12.75" customHeight="1" x14ac:dyDescent="0.25">
      <c r="A27" s="259" t="s">
        <v>294</v>
      </c>
      <c r="B27" s="212"/>
      <c r="C27" s="255"/>
      <c r="D27" s="214"/>
      <c r="E27" s="257"/>
      <c r="F27" s="257"/>
      <c r="G27" s="260"/>
      <c r="H27" s="221"/>
    </row>
    <row r="28" spans="1:12" ht="12.75" customHeight="1" x14ac:dyDescent="0.25">
      <c r="A28" s="259" t="s">
        <v>296</v>
      </c>
      <c r="B28" s="212"/>
      <c r="C28" s="255"/>
      <c r="D28" s="214"/>
      <c r="E28" s="257"/>
      <c r="F28" s="257"/>
      <c r="G28" s="260"/>
      <c r="H28" s="221"/>
    </row>
    <row r="29" spans="1:12" ht="12.75" customHeight="1" x14ac:dyDescent="0.25">
      <c r="A29" s="259" t="s">
        <v>298</v>
      </c>
      <c r="B29" s="212"/>
      <c r="C29" s="255"/>
      <c r="D29" s="214"/>
      <c r="E29" s="257"/>
      <c r="F29" s="257"/>
      <c r="G29" s="260" t="s">
        <v>1947</v>
      </c>
      <c r="H29" s="241"/>
      <c r="K29" s="238"/>
      <c r="L29" s="238"/>
    </row>
    <row r="30" spans="1:12" ht="15" customHeight="1" x14ac:dyDescent="0.25">
      <c r="A30" s="259" t="s">
        <v>302</v>
      </c>
      <c r="B30" s="212"/>
      <c r="C30" s="255"/>
      <c r="D30" s="214"/>
      <c r="E30" s="257"/>
      <c r="F30" s="257"/>
      <c r="G30" s="261"/>
      <c r="H30" s="221"/>
      <c r="J30" s="228"/>
      <c r="K30" s="229"/>
    </row>
    <row r="31" spans="1:12" ht="12.75" customHeight="1" x14ac:dyDescent="0.25">
      <c r="A31" s="259" t="s">
        <v>305</v>
      </c>
      <c r="B31" s="212"/>
      <c r="C31" s="255"/>
      <c r="D31" s="214"/>
      <c r="E31" s="257"/>
      <c r="F31" s="257"/>
      <c r="G31" s="244"/>
      <c r="H31" s="221"/>
      <c r="J31" s="213"/>
      <c r="K31" s="229"/>
    </row>
    <row r="32" spans="1:12" ht="12.75" customHeight="1" x14ac:dyDescent="0.25">
      <c r="A32" s="259" t="s">
        <v>309</v>
      </c>
      <c r="B32" s="212"/>
      <c r="C32" s="255"/>
      <c r="D32" s="214"/>
      <c r="E32" s="257"/>
      <c r="F32" s="257"/>
      <c r="G32" s="244"/>
      <c r="H32" s="221"/>
    </row>
    <row r="33" spans="1:12" ht="12.75" customHeight="1" thickBot="1" x14ac:dyDescent="0.3">
      <c r="A33" s="262" t="s">
        <v>313</v>
      </c>
      <c r="B33" s="218"/>
      <c r="C33" s="263"/>
      <c r="D33" s="233"/>
      <c r="E33" s="257"/>
      <c r="F33" s="257"/>
      <c r="G33" s="244"/>
      <c r="H33" s="221"/>
    </row>
    <row r="34" spans="1:12" ht="12.75" customHeight="1" x14ac:dyDescent="0.25">
      <c r="A34" s="264" t="s">
        <v>1966</v>
      </c>
      <c r="B34" s="265"/>
      <c r="C34" s="226" t="s">
        <v>1967</v>
      </c>
      <c r="D34" s="266" t="s">
        <v>1968</v>
      </c>
      <c r="E34" s="267" t="s">
        <v>1969</v>
      </c>
      <c r="F34" s="267" t="s">
        <v>1970</v>
      </c>
      <c r="G34" s="227" t="s">
        <v>1971</v>
      </c>
      <c r="H34" s="221"/>
    </row>
    <row r="35" spans="1:12" ht="12.75" customHeight="1" thickBot="1" x14ac:dyDescent="0.3">
      <c r="A35" s="268" t="s">
        <v>1972</v>
      </c>
      <c r="B35" s="269"/>
      <c r="C35" s="270"/>
      <c r="D35" s="456" t="s">
        <v>1973</v>
      </c>
      <c r="E35" s="270"/>
      <c r="F35" s="270"/>
      <c r="G35" s="270"/>
      <c r="H35" s="221"/>
    </row>
    <row r="36" spans="1:12" ht="15" customHeight="1" x14ac:dyDescent="0.25">
      <c r="A36" s="237" t="s">
        <v>1974</v>
      </c>
      <c r="B36" s="271"/>
      <c r="C36" s="272" t="s">
        <v>1975</v>
      </c>
      <c r="D36" s="272" t="s">
        <v>1976</v>
      </c>
      <c r="E36" s="273" t="s">
        <v>1977</v>
      </c>
      <c r="F36" s="273" t="s">
        <v>1978</v>
      </c>
      <c r="G36" s="274" t="s">
        <v>1979</v>
      </c>
      <c r="H36" s="221"/>
      <c r="K36" s="275"/>
    </row>
    <row r="37" spans="1:12" ht="12.75" customHeight="1" thickBot="1" x14ac:dyDescent="0.3">
      <c r="A37" s="276"/>
      <c r="B37" s="277" t="s">
        <v>1922</v>
      </c>
      <c r="C37" s="457">
        <v>41.655877999999987</v>
      </c>
      <c r="D37" s="457">
        <v>135.88300799999999</v>
      </c>
      <c r="E37" s="457">
        <v>579.24232400000005</v>
      </c>
      <c r="F37" s="457">
        <v>1059.762195</v>
      </c>
      <c r="G37" s="457">
        <v>15532.360989999999</v>
      </c>
      <c r="H37" s="221"/>
    </row>
    <row r="38" spans="1:12" ht="19.5" customHeight="1" x14ac:dyDescent="0.25">
      <c r="A38" s="237" t="s">
        <v>1980</v>
      </c>
      <c r="B38" s="271"/>
      <c r="C38" s="272" t="s">
        <v>1981</v>
      </c>
      <c r="D38" s="272" t="s">
        <v>1982</v>
      </c>
      <c r="E38" s="273" t="s">
        <v>1983</v>
      </c>
      <c r="F38" s="273" t="s">
        <v>1984</v>
      </c>
      <c r="G38" s="273" t="s">
        <v>1985</v>
      </c>
      <c r="H38" s="274" t="s">
        <v>1986</v>
      </c>
      <c r="L38" s="238"/>
    </row>
    <row r="39" spans="1:12" ht="15" customHeight="1" thickBot="1" x14ac:dyDescent="0.3">
      <c r="A39" s="276"/>
      <c r="B39" s="277" t="s">
        <v>1922</v>
      </c>
      <c r="C39" s="455">
        <v>1866.30709</v>
      </c>
      <c r="D39" s="455">
        <v>1878.89291</v>
      </c>
      <c r="E39" s="455">
        <v>3086.0681249999998</v>
      </c>
      <c r="F39" s="455">
        <v>4303.7455580000014</v>
      </c>
      <c r="G39" s="455">
        <v>5791.3023929999999</v>
      </c>
      <c r="H39" s="455">
        <v>422.58832000000001</v>
      </c>
    </row>
    <row r="40" spans="1:12" x14ac:dyDescent="0.25">
      <c r="A40" s="207" t="s">
        <v>1987</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0"/>
  <sheetViews>
    <sheetView zoomScaleNormal="100" workbookViewId="0">
      <selection activeCell="C39" sqref="C39:H39"/>
    </sheetView>
  </sheetViews>
  <sheetFormatPr baseColWidth="10" defaultColWidth="11.42578125" defaultRowHeight="15" x14ac:dyDescent="0.25"/>
  <cols>
    <col min="1" max="1" width="51.140625" style="279" customWidth="1"/>
    <col min="2" max="2" width="11.5703125" style="279" customWidth="1"/>
    <col min="3" max="3" width="15.7109375" style="284" customWidth="1"/>
    <col min="4" max="8" width="15.7109375" style="279" customWidth="1"/>
    <col min="9" max="9" width="16.7109375" style="279" customWidth="1"/>
    <col min="10" max="10" width="17.7109375" style="279" customWidth="1"/>
    <col min="11" max="11" width="27" style="279" customWidth="1"/>
    <col min="12" max="12" width="38.140625" style="279" customWidth="1"/>
    <col min="13" max="13" width="37.85546875" style="279" customWidth="1"/>
    <col min="14" max="1024" width="11.42578125" style="279" customWidth="1"/>
    <col min="1025" max="1026" width="11.42578125" style="167" customWidth="1"/>
    <col min="1027" max="16384" width="11.42578125" style="167"/>
  </cols>
  <sheetData>
    <row r="1" spans="1:13" ht="15.75" customHeight="1" thickBot="1" x14ac:dyDescent="0.3">
      <c r="A1" s="203" t="s">
        <v>1988</v>
      </c>
      <c r="B1" s="204" t="s">
        <v>1920</v>
      </c>
      <c r="C1" s="205"/>
      <c r="D1" s="204"/>
      <c r="E1" s="204"/>
      <c r="F1" s="204"/>
      <c r="G1" s="204"/>
      <c r="H1" s="206"/>
    </row>
    <row r="2" spans="1:13" ht="13.9" customHeight="1" x14ac:dyDescent="0.25">
      <c r="A2" s="208" t="s">
        <v>1989</v>
      </c>
      <c r="B2" s="209" t="s">
        <v>1990</v>
      </c>
      <c r="C2" s="435">
        <v>18394.404396000002</v>
      </c>
      <c r="D2" s="436" t="s">
        <v>1991</v>
      </c>
      <c r="E2" s="436"/>
      <c r="F2" s="436"/>
      <c r="G2" s="437" t="s">
        <v>1990</v>
      </c>
      <c r="H2" s="435">
        <v>17452.945991000001</v>
      </c>
      <c r="K2" s="210"/>
      <c r="L2" s="210"/>
    </row>
    <row r="3" spans="1:13" ht="15" customHeight="1" x14ac:dyDescent="0.25">
      <c r="A3" s="211" t="s">
        <v>1992</v>
      </c>
      <c r="B3" s="209" t="s">
        <v>1993</v>
      </c>
      <c r="C3" s="435">
        <v>4.4000000000000004</v>
      </c>
      <c r="D3" s="438" t="s">
        <v>1994</v>
      </c>
      <c r="E3" s="439"/>
      <c r="F3" s="439"/>
      <c r="G3" s="440" t="s">
        <v>1993</v>
      </c>
      <c r="H3" s="435">
        <v>5.8</v>
      </c>
      <c r="K3" s="213"/>
      <c r="L3" s="213"/>
      <c r="M3" s="280"/>
    </row>
    <row r="4" spans="1:13" ht="15" customHeight="1" x14ac:dyDescent="0.25">
      <c r="A4" s="211" t="s">
        <v>1995</v>
      </c>
      <c r="B4" s="212" t="s">
        <v>1928</v>
      </c>
      <c r="C4" s="441">
        <v>100</v>
      </c>
      <c r="D4" s="438" t="s">
        <v>1996</v>
      </c>
      <c r="E4" s="439"/>
      <c r="F4" s="439"/>
      <c r="G4" s="437" t="s">
        <v>1997</v>
      </c>
      <c r="H4" s="442" t="s">
        <v>1998</v>
      </c>
      <c r="K4" s="215"/>
      <c r="L4" s="215"/>
    </row>
    <row r="5" spans="1:13" ht="15" customHeight="1" x14ac:dyDescent="0.25">
      <c r="A5" s="211" t="s">
        <v>1999</v>
      </c>
      <c r="B5" s="216"/>
      <c r="C5" s="442" t="s">
        <v>1998</v>
      </c>
      <c r="D5" s="438" t="s">
        <v>2000</v>
      </c>
      <c r="E5" s="439"/>
      <c r="F5" s="439"/>
      <c r="G5" s="440" t="s">
        <v>2001</v>
      </c>
      <c r="H5" s="458">
        <v>12</v>
      </c>
      <c r="K5" s="215"/>
      <c r="L5" s="215"/>
    </row>
    <row r="6" spans="1:13" ht="15" customHeight="1" x14ac:dyDescent="0.25">
      <c r="A6" s="211" t="s">
        <v>2002</v>
      </c>
      <c r="B6" s="209" t="s">
        <v>1997</v>
      </c>
      <c r="C6" s="442" t="s">
        <v>2003</v>
      </c>
      <c r="D6" s="438" t="s">
        <v>2004</v>
      </c>
      <c r="E6" s="439"/>
      <c r="F6" s="439"/>
      <c r="G6" s="440" t="s">
        <v>1997</v>
      </c>
      <c r="H6" s="444" t="s">
        <v>1998</v>
      </c>
      <c r="K6" s="215"/>
      <c r="L6" s="215"/>
    </row>
    <row r="7" spans="1:13" ht="15" customHeight="1" thickBot="1" x14ac:dyDescent="0.3">
      <c r="A7" s="217" t="s">
        <v>2005</v>
      </c>
      <c r="B7" s="212" t="s">
        <v>1928</v>
      </c>
      <c r="C7" s="214" t="s">
        <v>2003</v>
      </c>
      <c r="D7" s="373" t="s">
        <v>2006</v>
      </c>
      <c r="E7" s="371"/>
      <c r="F7" s="371"/>
      <c r="G7" s="218" t="s">
        <v>1997</v>
      </c>
      <c r="H7" s="219" t="s">
        <v>2003</v>
      </c>
      <c r="K7" s="215"/>
      <c r="L7" s="215"/>
    </row>
    <row r="8" spans="1:13" ht="15" customHeight="1" thickBot="1" x14ac:dyDescent="0.3">
      <c r="A8" s="220" t="s">
        <v>2007</v>
      </c>
      <c r="B8" s="209" t="s">
        <v>1928</v>
      </c>
      <c r="C8" s="445" t="s">
        <v>1941</v>
      </c>
      <c r="D8" s="221"/>
      <c r="E8" s="221"/>
      <c r="F8" s="221"/>
      <c r="G8" s="221"/>
      <c r="H8" s="221"/>
      <c r="K8" s="215"/>
      <c r="L8" s="215"/>
    </row>
    <row r="9" spans="1:13" ht="15" customHeight="1" thickBot="1" x14ac:dyDescent="0.3">
      <c r="A9" s="211" t="s">
        <v>2008</v>
      </c>
      <c r="B9" s="209" t="s">
        <v>1997</v>
      </c>
      <c r="C9" s="214" t="s">
        <v>2003</v>
      </c>
      <c r="D9" s="374" t="s">
        <v>2009</v>
      </c>
      <c r="E9" s="375"/>
      <c r="F9" s="375"/>
      <c r="G9" s="222" t="s">
        <v>1990</v>
      </c>
      <c r="H9" s="446">
        <v>3546.7466610000001</v>
      </c>
    </row>
    <row r="10" spans="1:13" ht="15" customHeight="1" thickBot="1" x14ac:dyDescent="0.3">
      <c r="A10" s="211" t="s">
        <v>2010</v>
      </c>
      <c r="B10" s="209" t="s">
        <v>1997</v>
      </c>
      <c r="C10" s="214" t="s">
        <v>2003</v>
      </c>
      <c r="D10" s="221"/>
      <c r="E10" s="221"/>
      <c r="F10" s="221"/>
      <c r="G10" s="221"/>
      <c r="H10" s="221"/>
    </row>
    <row r="11" spans="1:13" ht="15" customHeight="1" x14ac:dyDescent="0.25">
      <c r="A11" s="217" t="s">
        <v>2011</v>
      </c>
      <c r="B11" s="212" t="s">
        <v>1946</v>
      </c>
      <c r="C11" s="214" t="s">
        <v>2003</v>
      </c>
      <c r="D11" s="223"/>
      <c r="E11" s="224"/>
      <c r="F11" s="225" t="s">
        <v>1947</v>
      </c>
      <c r="G11" s="226" t="s">
        <v>646</v>
      </c>
      <c r="H11" s="227" t="s">
        <v>648</v>
      </c>
      <c r="I11" s="228"/>
      <c r="J11" s="229"/>
      <c r="K11" s="230"/>
      <c r="L11" s="280"/>
    </row>
    <row r="12" spans="1:13" ht="15" customHeight="1" x14ac:dyDescent="0.25">
      <c r="A12" s="211" t="s">
        <v>2012</v>
      </c>
      <c r="B12" s="209" t="s">
        <v>1997</v>
      </c>
      <c r="C12" s="214" t="s">
        <v>2003</v>
      </c>
      <c r="D12" s="366" t="s">
        <v>2013</v>
      </c>
      <c r="E12" s="367"/>
      <c r="F12" s="368"/>
      <c r="G12" s="448">
        <v>658</v>
      </c>
      <c r="H12" s="449">
        <v>665</v>
      </c>
    </row>
    <row r="13" spans="1:13" ht="15" customHeight="1" thickBot="1" x14ac:dyDescent="0.3">
      <c r="A13" s="231" t="s">
        <v>1950</v>
      </c>
      <c r="B13" s="232" t="s">
        <v>1990</v>
      </c>
      <c r="C13" s="447">
        <v>10818.868093999999</v>
      </c>
      <c r="D13" s="234" t="s">
        <v>2014</v>
      </c>
      <c r="E13" s="235"/>
      <c r="F13" s="236"/>
      <c r="G13" s="448">
        <v>699</v>
      </c>
      <c r="H13" s="449">
        <v>750</v>
      </c>
    </row>
    <row r="14" spans="1:13" ht="15" customHeight="1" thickBot="1" x14ac:dyDescent="0.3">
      <c r="A14" s="237" t="s">
        <v>2015</v>
      </c>
      <c r="B14" s="225" t="s">
        <v>2016</v>
      </c>
      <c r="C14" s="447">
        <v>995.5</v>
      </c>
      <c r="D14" s="369" t="s">
        <v>2017</v>
      </c>
      <c r="E14" s="367"/>
      <c r="F14" s="368"/>
      <c r="G14" s="448">
        <v>3378</v>
      </c>
      <c r="H14" s="449">
        <v>1612</v>
      </c>
      <c r="I14" s="281"/>
      <c r="J14" s="281"/>
    </row>
    <row r="15" spans="1:13" ht="19.5" customHeight="1" x14ac:dyDescent="0.25">
      <c r="A15" s="239" t="s">
        <v>2018</v>
      </c>
      <c r="B15" s="225"/>
      <c r="C15" s="240"/>
      <c r="D15" s="369" t="s">
        <v>2019</v>
      </c>
      <c r="E15" s="367"/>
      <c r="F15" s="368"/>
      <c r="G15" s="450">
        <v>4.6607920000000007</v>
      </c>
      <c r="H15" s="241"/>
    </row>
    <row r="16" spans="1:13" ht="15.75" customHeight="1" thickBot="1" x14ac:dyDescent="0.3">
      <c r="A16" s="242" t="s">
        <v>2020</v>
      </c>
      <c r="B16" s="209" t="s">
        <v>1990</v>
      </c>
      <c r="C16" s="452">
        <v>359.5</v>
      </c>
      <c r="D16" s="370" t="s">
        <v>2021</v>
      </c>
      <c r="E16" s="371"/>
      <c r="F16" s="372"/>
      <c r="G16" s="451">
        <v>5778.3720660000008</v>
      </c>
      <c r="H16" s="221"/>
    </row>
    <row r="17" spans="1:13" ht="13.9" customHeight="1" thickBot="1" x14ac:dyDescent="0.3">
      <c r="A17" s="243" t="s">
        <v>2022</v>
      </c>
      <c r="B17" s="232" t="s">
        <v>1990</v>
      </c>
      <c r="C17" s="453">
        <v>281</v>
      </c>
      <c r="D17" s="244"/>
      <c r="E17" s="244"/>
      <c r="F17" s="244"/>
      <c r="G17" s="244" t="s">
        <v>1947</v>
      </c>
      <c r="H17" s="221"/>
    </row>
    <row r="18" spans="1:13" ht="15" customHeight="1" x14ac:dyDescent="0.25">
      <c r="A18" s="237" t="s">
        <v>2023</v>
      </c>
      <c r="B18" s="225" t="s">
        <v>1961</v>
      </c>
      <c r="C18" s="454" t="str">
        <f>IF(C20&lt;&gt;0,"Y","N")</f>
        <v>N</v>
      </c>
      <c r="D18" s="245"/>
      <c r="E18" s="245"/>
      <c r="F18" s="245"/>
      <c r="G18" s="245"/>
      <c r="H18" s="241"/>
      <c r="I18" s="282"/>
      <c r="J18" s="282"/>
    </row>
    <row r="19" spans="1:13" ht="13.9" customHeight="1" x14ac:dyDescent="0.25">
      <c r="A19" s="211"/>
      <c r="B19" s="209"/>
      <c r="C19" s="246"/>
      <c r="D19" s="245"/>
      <c r="E19" s="245"/>
      <c r="F19" s="245"/>
      <c r="G19" s="245"/>
      <c r="H19" s="241"/>
    </row>
    <row r="20" spans="1:13" ht="13.9" customHeight="1" thickBot="1" x14ac:dyDescent="0.3">
      <c r="A20" s="243" t="s">
        <v>2024</v>
      </c>
      <c r="B20" s="232" t="s">
        <v>1990</v>
      </c>
      <c r="C20" s="247"/>
      <c r="D20" s="244"/>
      <c r="E20" s="244"/>
      <c r="F20" s="244"/>
      <c r="G20" s="245"/>
      <c r="H20" s="241"/>
      <c r="I20" s="282"/>
      <c r="J20" s="282"/>
      <c r="K20" s="280"/>
      <c r="L20" s="280"/>
    </row>
    <row r="21" spans="1:13" ht="15" customHeight="1" x14ac:dyDescent="0.25">
      <c r="A21" s="248" t="s">
        <v>2025</v>
      </c>
      <c r="B21" s="249" t="s">
        <v>1990</v>
      </c>
      <c r="C21" s="250" t="s">
        <v>1964</v>
      </c>
      <c r="D21" s="251" t="s">
        <v>2026</v>
      </c>
      <c r="E21" s="252"/>
      <c r="F21" s="252"/>
      <c r="G21" s="221"/>
      <c r="H21" s="221"/>
    </row>
    <row r="22" spans="1:13" ht="15" customHeight="1" x14ac:dyDescent="0.25">
      <c r="A22" s="253" t="s">
        <v>113</v>
      </c>
      <c r="B22" s="254"/>
      <c r="C22" s="455">
        <v>17248.614156</v>
      </c>
      <c r="D22" s="442">
        <v>18394.404396000002</v>
      </c>
      <c r="E22" s="252"/>
      <c r="F22" s="252"/>
      <c r="G22" s="221"/>
      <c r="H22" s="221"/>
    </row>
    <row r="23" spans="1:13" ht="13.9" customHeight="1" x14ac:dyDescent="0.25">
      <c r="A23" s="256" t="s">
        <v>284</v>
      </c>
      <c r="B23" s="212"/>
      <c r="C23" s="255"/>
      <c r="D23" s="214"/>
      <c r="E23" s="257"/>
      <c r="F23" s="257"/>
      <c r="G23" s="258"/>
      <c r="H23" s="221"/>
    </row>
    <row r="24" spans="1:13" ht="13.9" customHeight="1" x14ac:dyDescent="0.25">
      <c r="A24" s="256" t="s">
        <v>288</v>
      </c>
      <c r="B24" s="212"/>
      <c r="C24" s="255"/>
      <c r="D24" s="214"/>
      <c r="E24" s="257"/>
      <c r="F24" s="257"/>
      <c r="G24" s="244"/>
      <c r="H24" s="221"/>
    </row>
    <row r="25" spans="1:13" ht="13.9" customHeight="1" x14ac:dyDescent="0.25">
      <c r="A25" s="259" t="s">
        <v>290</v>
      </c>
      <c r="B25" s="212"/>
      <c r="C25" s="455">
        <v>204.33183500000001</v>
      </c>
      <c r="D25" s="214"/>
      <c r="E25" s="257"/>
      <c r="F25" s="257"/>
      <c r="G25" s="260"/>
      <c r="H25" s="221"/>
    </row>
    <row r="26" spans="1:13" ht="15.75" customHeight="1" x14ac:dyDescent="0.25">
      <c r="A26" s="259" t="s">
        <v>292</v>
      </c>
      <c r="B26" s="212"/>
      <c r="C26" s="255"/>
      <c r="D26" s="214"/>
      <c r="E26" s="257"/>
      <c r="F26" s="257"/>
      <c r="G26" s="260"/>
      <c r="H26" s="221"/>
    </row>
    <row r="27" spans="1:13" ht="13.9" customHeight="1" x14ac:dyDescent="0.25">
      <c r="A27" s="259" t="s">
        <v>294</v>
      </c>
      <c r="B27" s="212"/>
      <c r="C27" s="255"/>
      <c r="D27" s="214"/>
      <c r="E27" s="257"/>
      <c r="F27" s="257"/>
      <c r="G27" s="260"/>
      <c r="H27" s="221"/>
    </row>
    <row r="28" spans="1:13" ht="13.9" customHeight="1" x14ac:dyDescent="0.25">
      <c r="A28" s="259" t="s">
        <v>296</v>
      </c>
      <c r="B28" s="212"/>
      <c r="C28" s="255"/>
      <c r="D28" s="214"/>
      <c r="E28" s="257"/>
      <c r="F28" s="257"/>
      <c r="G28" s="260"/>
      <c r="H28" s="221"/>
    </row>
    <row r="29" spans="1:13" ht="13.9" customHeight="1" x14ac:dyDescent="0.25">
      <c r="A29" s="259" t="s">
        <v>298</v>
      </c>
      <c r="B29" s="212"/>
      <c r="C29" s="255"/>
      <c r="D29" s="214"/>
      <c r="E29" s="257"/>
      <c r="F29" s="257"/>
      <c r="G29" s="260" t="s">
        <v>1947</v>
      </c>
      <c r="H29" s="241"/>
      <c r="K29" s="281"/>
      <c r="L29" s="281"/>
      <c r="M29" s="280"/>
    </row>
    <row r="30" spans="1:13" ht="15" customHeight="1" x14ac:dyDescent="0.25">
      <c r="A30" s="259" t="s">
        <v>302</v>
      </c>
      <c r="B30" s="212"/>
      <c r="C30" s="255"/>
      <c r="D30" s="214"/>
      <c r="E30" s="257"/>
      <c r="F30" s="257"/>
      <c r="G30" s="261"/>
      <c r="H30" s="221"/>
      <c r="J30" s="228"/>
      <c r="K30" s="229"/>
    </row>
    <row r="31" spans="1:13" ht="13.9" customHeight="1" x14ac:dyDescent="0.25">
      <c r="A31" s="259" t="s">
        <v>305</v>
      </c>
      <c r="B31" s="212"/>
      <c r="C31" s="255"/>
      <c r="D31" s="214"/>
      <c r="E31" s="257"/>
      <c r="F31" s="257"/>
      <c r="G31" s="244"/>
      <c r="H31" s="221"/>
      <c r="J31" s="213"/>
      <c r="K31" s="229"/>
    </row>
    <row r="32" spans="1:13" ht="13.9" customHeight="1" x14ac:dyDescent="0.25">
      <c r="A32" s="259" t="s">
        <v>309</v>
      </c>
      <c r="B32" s="212"/>
      <c r="C32" s="255"/>
      <c r="D32" s="214"/>
      <c r="E32" s="257"/>
      <c r="F32" s="257"/>
      <c r="G32" s="244"/>
      <c r="H32" s="221"/>
    </row>
    <row r="33" spans="1:12" ht="13.9" customHeight="1" thickBot="1" x14ac:dyDescent="0.3">
      <c r="A33" s="262" t="s">
        <v>313</v>
      </c>
      <c r="B33" s="218"/>
      <c r="C33" s="263"/>
      <c r="D33" s="233"/>
      <c r="E33" s="257"/>
      <c r="F33" s="257"/>
      <c r="G33" s="244"/>
      <c r="H33" s="221"/>
    </row>
    <row r="34" spans="1:12" ht="13.9" customHeight="1" x14ac:dyDescent="0.25">
      <c r="A34" s="264" t="s">
        <v>2027</v>
      </c>
      <c r="B34" s="265"/>
      <c r="C34" s="226" t="s">
        <v>1967</v>
      </c>
      <c r="D34" s="266" t="s">
        <v>1968</v>
      </c>
      <c r="E34" s="267" t="s">
        <v>1969</v>
      </c>
      <c r="F34" s="267" t="s">
        <v>1970</v>
      </c>
      <c r="G34" s="227" t="s">
        <v>1971</v>
      </c>
      <c r="H34" s="221"/>
    </row>
    <row r="35" spans="1:12" ht="13.9" customHeight="1" thickBot="1" x14ac:dyDescent="0.3">
      <c r="A35" s="268" t="s">
        <v>2028</v>
      </c>
      <c r="B35" s="269"/>
      <c r="C35" s="270"/>
      <c r="D35" s="456" t="s">
        <v>1973</v>
      </c>
      <c r="E35" s="270"/>
      <c r="F35" s="270"/>
      <c r="G35" s="270"/>
      <c r="H35" s="221"/>
    </row>
    <row r="36" spans="1:12" ht="15" customHeight="1" x14ac:dyDescent="0.25">
      <c r="A36" s="237" t="s">
        <v>2029</v>
      </c>
      <c r="B36" s="271"/>
      <c r="C36" s="272" t="s">
        <v>1975</v>
      </c>
      <c r="D36" s="272" t="s">
        <v>1976</v>
      </c>
      <c r="E36" s="273" t="s">
        <v>1977</v>
      </c>
      <c r="F36" s="273" t="s">
        <v>1978</v>
      </c>
      <c r="G36" s="274" t="s">
        <v>1979</v>
      </c>
      <c r="H36" s="221"/>
      <c r="K36" s="283"/>
    </row>
    <row r="37" spans="1:12" ht="13.9" customHeight="1" thickBot="1" x14ac:dyDescent="0.3">
      <c r="A37" s="276"/>
      <c r="B37" s="277" t="s">
        <v>1990</v>
      </c>
      <c r="C37" s="457">
        <v>41.655877999999987</v>
      </c>
      <c r="D37" s="457">
        <v>135.88300799999999</v>
      </c>
      <c r="E37" s="457">
        <v>579.24232400000005</v>
      </c>
      <c r="F37" s="457">
        <v>1059.762195</v>
      </c>
      <c r="G37" s="457">
        <v>15532.360989999999</v>
      </c>
      <c r="H37" s="221"/>
    </row>
    <row r="38" spans="1:12" ht="19.5" customHeight="1" x14ac:dyDescent="0.25">
      <c r="A38" s="237" t="s">
        <v>2030</v>
      </c>
      <c r="B38" s="271"/>
      <c r="C38" s="272" t="s">
        <v>2031</v>
      </c>
      <c r="D38" s="272" t="s">
        <v>2032</v>
      </c>
      <c r="E38" s="273" t="s">
        <v>2033</v>
      </c>
      <c r="F38" s="273" t="s">
        <v>2034</v>
      </c>
      <c r="G38" s="273" t="s">
        <v>2035</v>
      </c>
      <c r="H38" s="274" t="s">
        <v>2036</v>
      </c>
      <c r="L38" s="281"/>
    </row>
    <row r="39" spans="1:12" ht="15" customHeight="1" thickBot="1" x14ac:dyDescent="0.3">
      <c r="A39" s="276"/>
      <c r="B39" s="277" t="s">
        <v>1990</v>
      </c>
      <c r="C39" s="455">
        <v>1866.30709</v>
      </c>
      <c r="D39" s="455">
        <v>1878.89291</v>
      </c>
      <c r="E39" s="455">
        <v>3086.0681249999998</v>
      </c>
      <c r="F39" s="455">
        <v>4303.7455580000014</v>
      </c>
      <c r="G39" s="455">
        <v>5791.3023929999999</v>
      </c>
      <c r="H39" s="455">
        <v>422.58832000000001</v>
      </c>
    </row>
    <row r="40" spans="1:12" x14ac:dyDescent="0.25">
      <c r="A40" s="207" t="s">
        <v>2037</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I73" sqref="I73"/>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5" width="8.85546875" style="78" customWidth="1"/>
    <col min="16" max="16384" width="8.85546875" style="78"/>
  </cols>
  <sheetData>
    <row r="1" spans="1:13" ht="45" customHeight="1" x14ac:dyDescent="0.25">
      <c r="A1" s="376" t="s">
        <v>2038</v>
      </c>
      <c r="B1" s="377"/>
      <c r="C1" s="156"/>
      <c r="D1" s="156"/>
      <c r="E1" s="156"/>
      <c r="F1" s="156"/>
      <c r="G1" s="156"/>
    </row>
    <row r="2" spans="1:13" ht="31.5" customHeight="1" x14ac:dyDescent="0.25">
      <c r="A2" s="48" t="s">
        <v>2039</v>
      </c>
      <c r="B2" s="295"/>
      <c r="C2" s="287"/>
      <c r="D2" s="287"/>
      <c r="E2" s="287"/>
      <c r="F2" s="296" t="s">
        <v>111</v>
      </c>
      <c r="G2" s="323"/>
      <c r="H2" s="49"/>
      <c r="I2" s="48"/>
      <c r="J2" s="49"/>
      <c r="K2" s="49"/>
      <c r="L2" s="49"/>
      <c r="M2" s="49"/>
    </row>
    <row r="3" spans="1:13" ht="15.75" customHeight="1" thickBot="1" x14ac:dyDescent="0.3">
      <c r="A3" s="49"/>
      <c r="B3" s="297"/>
      <c r="C3" s="297"/>
      <c r="D3" s="287"/>
      <c r="E3" s="287"/>
      <c r="F3" s="287"/>
      <c r="G3" s="287"/>
      <c r="H3" s="49"/>
      <c r="L3" s="49"/>
      <c r="M3" s="49"/>
    </row>
    <row r="4" spans="1:13" ht="19.5" customHeight="1" thickBot="1" x14ac:dyDescent="0.3">
      <c r="A4" s="52"/>
      <c r="B4" s="298" t="s">
        <v>112</v>
      </c>
      <c r="C4" s="147" t="s">
        <v>113</v>
      </c>
      <c r="D4" s="299"/>
      <c r="E4" s="299"/>
      <c r="F4" s="287"/>
      <c r="G4" s="287"/>
      <c r="H4" s="49"/>
      <c r="I4" s="60" t="s">
        <v>2040</v>
      </c>
      <c r="J4" s="93" t="s">
        <v>1897</v>
      </c>
      <c r="L4" s="49"/>
      <c r="M4" s="49"/>
    </row>
    <row r="5" spans="1:13" ht="15.75" customHeight="1" thickBot="1" x14ac:dyDescent="0.3">
      <c r="B5" s="156"/>
      <c r="C5" s="156"/>
      <c r="D5" s="156"/>
      <c r="E5" s="156"/>
      <c r="F5" s="156"/>
      <c r="G5" s="156"/>
      <c r="H5" s="49"/>
      <c r="I5" s="96" t="s">
        <v>1899</v>
      </c>
      <c r="J5" s="51" t="s">
        <v>1900</v>
      </c>
      <c r="L5" s="49"/>
      <c r="M5" s="49"/>
    </row>
    <row r="6" spans="1:13" ht="18.75" customHeight="1" x14ac:dyDescent="0.25">
      <c r="A6" s="55"/>
      <c r="B6" s="300" t="s">
        <v>2041</v>
      </c>
      <c r="C6" s="301"/>
      <c r="D6" s="156"/>
      <c r="E6" s="129"/>
      <c r="F6" s="129"/>
      <c r="G6" s="129"/>
      <c r="H6" s="49"/>
      <c r="I6" s="96" t="s">
        <v>1902</v>
      </c>
      <c r="J6" s="51" t="s">
        <v>1903</v>
      </c>
      <c r="L6" s="49"/>
      <c r="M6" s="49"/>
    </row>
    <row r="7" spans="1:13" x14ac:dyDescent="0.25">
      <c r="B7" s="302" t="s">
        <v>2042</v>
      </c>
      <c r="C7" s="156"/>
      <c r="D7" s="156"/>
      <c r="E7" s="156"/>
      <c r="F7" s="156"/>
      <c r="G7" s="156"/>
      <c r="H7" s="49"/>
      <c r="I7" s="96" t="s">
        <v>1905</v>
      </c>
      <c r="J7" s="51" t="s">
        <v>1906</v>
      </c>
      <c r="L7" s="49"/>
      <c r="M7" s="49"/>
    </row>
    <row r="8" spans="1:13" x14ac:dyDescent="0.25">
      <c r="B8" s="302" t="s">
        <v>2043</v>
      </c>
      <c r="C8" s="156"/>
      <c r="D8" s="156"/>
      <c r="E8" s="156"/>
      <c r="F8" s="156"/>
      <c r="G8" s="156"/>
      <c r="H8" s="49"/>
      <c r="I8" s="96" t="s">
        <v>2044</v>
      </c>
      <c r="J8" s="51" t="s">
        <v>2045</v>
      </c>
      <c r="L8" s="49"/>
      <c r="M8" s="49"/>
    </row>
    <row r="9" spans="1:13" ht="15.75" customHeight="1" thickBot="1" x14ac:dyDescent="0.3">
      <c r="B9" s="304" t="s">
        <v>2046</v>
      </c>
      <c r="C9" s="156"/>
      <c r="D9" s="156"/>
      <c r="E9" s="156"/>
      <c r="F9" s="156"/>
      <c r="G9" s="156"/>
      <c r="H9" s="49"/>
      <c r="L9" s="49"/>
      <c r="M9" s="49"/>
    </row>
    <row r="10" spans="1:13" x14ac:dyDescent="0.25">
      <c r="B10" s="305"/>
      <c r="C10" s="156"/>
      <c r="D10" s="156"/>
      <c r="E10" s="156"/>
      <c r="F10" s="156"/>
      <c r="G10" s="156"/>
      <c r="H10" s="49"/>
      <c r="I10" s="97" t="s">
        <v>2047</v>
      </c>
      <c r="L10" s="49"/>
      <c r="M10" s="49"/>
    </row>
    <row r="11" spans="1:13" x14ac:dyDescent="0.25">
      <c r="B11" s="305"/>
      <c r="C11" s="156"/>
      <c r="D11" s="156"/>
      <c r="E11" s="156"/>
      <c r="F11" s="156"/>
      <c r="G11" s="156"/>
      <c r="H11" s="49"/>
      <c r="I11" s="97" t="s">
        <v>2048</v>
      </c>
      <c r="L11" s="49"/>
      <c r="M11" s="49"/>
    </row>
    <row r="12" spans="1:13" ht="37.5" customHeight="1" x14ac:dyDescent="0.25">
      <c r="A12" s="60" t="s">
        <v>123</v>
      </c>
      <c r="B12" s="306" t="s">
        <v>2049</v>
      </c>
      <c r="C12" s="307"/>
      <c r="D12" s="307"/>
      <c r="E12" s="307"/>
      <c r="F12" s="307"/>
      <c r="G12" s="307"/>
      <c r="H12" s="49"/>
      <c r="L12" s="49"/>
      <c r="M12" s="49"/>
    </row>
    <row r="13" spans="1:13" ht="15" customHeight="1" x14ac:dyDescent="0.25">
      <c r="A13" s="67"/>
      <c r="B13" s="311" t="s">
        <v>2050</v>
      </c>
      <c r="C13" s="312" t="s">
        <v>2051</v>
      </c>
      <c r="D13" s="312" t="s">
        <v>2052</v>
      </c>
      <c r="E13" s="313"/>
      <c r="F13" s="314"/>
      <c r="G13" s="314"/>
      <c r="H13" s="49"/>
      <c r="L13" s="49"/>
      <c r="M13" s="49"/>
    </row>
    <row r="14" spans="1:13" x14ac:dyDescent="0.25">
      <c r="A14" s="51" t="s">
        <v>2053</v>
      </c>
      <c r="B14" s="133" t="s">
        <v>2054</v>
      </c>
      <c r="C14" s="342" t="s">
        <v>1900</v>
      </c>
      <c r="D14" s="342" t="s">
        <v>1900</v>
      </c>
      <c r="E14" s="129"/>
      <c r="F14" s="129"/>
      <c r="G14" s="129"/>
      <c r="H14" s="49"/>
      <c r="L14" s="49"/>
      <c r="M14" s="49"/>
    </row>
    <row r="15" spans="1:13" x14ac:dyDescent="0.25">
      <c r="A15" s="51" t="s">
        <v>2056</v>
      </c>
      <c r="B15" s="133" t="s">
        <v>594</v>
      </c>
      <c r="C15" s="124" t="s">
        <v>1900</v>
      </c>
      <c r="D15" s="124" t="s">
        <v>1900</v>
      </c>
      <c r="E15" s="129"/>
      <c r="F15" s="129"/>
      <c r="G15" s="129"/>
      <c r="H15" s="49"/>
      <c r="L15" s="49"/>
      <c r="M15" s="49"/>
    </row>
    <row r="16" spans="1:13" x14ac:dyDescent="0.25">
      <c r="A16" s="51" t="s">
        <v>2057</v>
      </c>
      <c r="B16" s="133" t="s">
        <v>2058</v>
      </c>
      <c r="C16" s="124" t="s">
        <v>1900</v>
      </c>
      <c r="D16" s="124" t="s">
        <v>1900</v>
      </c>
      <c r="E16" s="129"/>
      <c r="F16" s="129"/>
      <c r="G16" s="129"/>
      <c r="H16" s="49"/>
      <c r="L16" s="49"/>
      <c r="M16" s="49"/>
    </row>
    <row r="17" spans="1:13" x14ac:dyDescent="0.25">
      <c r="A17" s="51" t="s">
        <v>2059</v>
      </c>
      <c r="B17" s="133" t="s">
        <v>2060</v>
      </c>
      <c r="C17" s="124" t="s">
        <v>1900</v>
      </c>
      <c r="D17" s="124" t="s">
        <v>1900</v>
      </c>
      <c r="E17" s="129"/>
      <c r="F17" s="129"/>
      <c r="G17" s="129"/>
      <c r="H17" s="49"/>
      <c r="L17" s="49"/>
      <c r="M17" s="49"/>
    </row>
    <row r="18" spans="1:13" x14ac:dyDescent="0.25">
      <c r="A18" s="51" t="s">
        <v>2061</v>
      </c>
      <c r="B18" s="133" t="s">
        <v>2062</v>
      </c>
      <c r="C18" s="124" t="s">
        <v>1900</v>
      </c>
      <c r="D18" s="124" t="s">
        <v>1900</v>
      </c>
      <c r="E18" s="129"/>
      <c r="F18" s="129"/>
      <c r="G18" s="129"/>
      <c r="H18" s="49"/>
      <c r="L18" s="49"/>
      <c r="M18" s="49"/>
    </row>
    <row r="19" spans="1:13" x14ac:dyDescent="0.25">
      <c r="A19" s="51" t="s">
        <v>2063</v>
      </c>
      <c r="B19" s="133" t="s">
        <v>2064</v>
      </c>
      <c r="C19" s="124" t="s">
        <v>1900</v>
      </c>
      <c r="D19" s="124" t="s">
        <v>1900</v>
      </c>
      <c r="E19" s="129"/>
      <c r="F19" s="129"/>
      <c r="G19" s="129"/>
      <c r="H19" s="49"/>
      <c r="L19" s="49"/>
      <c r="M19" s="49"/>
    </row>
    <row r="20" spans="1:13" x14ac:dyDescent="0.25">
      <c r="A20" s="51" t="s">
        <v>2065</v>
      </c>
      <c r="B20" s="133" t="s">
        <v>2066</v>
      </c>
      <c r="C20" s="124" t="s">
        <v>1900</v>
      </c>
      <c r="D20" s="124" t="s">
        <v>1900</v>
      </c>
      <c r="E20" s="129"/>
      <c r="F20" s="129"/>
      <c r="G20" s="129"/>
      <c r="H20" s="49"/>
      <c r="L20" s="49"/>
      <c r="M20" s="49"/>
    </row>
    <row r="21" spans="1:13" x14ac:dyDescent="0.25">
      <c r="A21" s="51" t="s">
        <v>2067</v>
      </c>
      <c r="B21" s="133" t="s">
        <v>2068</v>
      </c>
      <c r="C21" s="124" t="s">
        <v>1900</v>
      </c>
      <c r="D21" s="124" t="s">
        <v>1900</v>
      </c>
      <c r="E21" s="129"/>
      <c r="F21" s="129"/>
      <c r="G21" s="129"/>
      <c r="H21" s="49"/>
      <c r="L21" s="49"/>
      <c r="M21" s="49"/>
    </row>
    <row r="22" spans="1:13" x14ac:dyDescent="0.25">
      <c r="A22" s="51" t="s">
        <v>2069</v>
      </c>
      <c r="B22" s="133" t="s">
        <v>2070</v>
      </c>
      <c r="C22" s="124" t="s">
        <v>1900</v>
      </c>
      <c r="D22" s="124" t="s">
        <v>1900</v>
      </c>
      <c r="E22" s="129"/>
      <c r="F22" s="129"/>
      <c r="G22" s="129"/>
      <c r="H22" s="49"/>
      <c r="L22" s="49"/>
      <c r="M22" s="49"/>
    </row>
    <row r="23" spans="1:13" x14ac:dyDescent="0.25">
      <c r="A23" s="51" t="s">
        <v>2071</v>
      </c>
      <c r="B23" s="133" t="s">
        <v>2072</v>
      </c>
      <c r="C23" s="124" t="s">
        <v>1900</v>
      </c>
      <c r="D23" s="124" t="s">
        <v>1900</v>
      </c>
      <c r="E23" s="129"/>
      <c r="F23" s="129"/>
      <c r="G23" s="129"/>
      <c r="H23" s="49"/>
      <c r="L23" s="49"/>
      <c r="M23" s="49"/>
    </row>
    <row r="24" spans="1:13" x14ac:dyDescent="0.25">
      <c r="A24" s="51" t="s">
        <v>2073</v>
      </c>
      <c r="B24" s="133" t="s">
        <v>2074</v>
      </c>
      <c r="C24" s="124" t="s">
        <v>2045</v>
      </c>
      <c r="D24" s="124" t="s">
        <v>2045</v>
      </c>
      <c r="E24" s="129"/>
      <c r="F24" s="129"/>
      <c r="G24" s="129"/>
      <c r="H24" s="49"/>
      <c r="L24" s="49"/>
      <c r="M24" s="49"/>
    </row>
    <row r="25" spans="1:13" outlineLevel="1" x14ac:dyDescent="0.25">
      <c r="A25" s="51" t="s">
        <v>2075</v>
      </c>
      <c r="B25" s="136" t="s">
        <v>2076</v>
      </c>
      <c r="C25" s="124" t="s">
        <v>179</v>
      </c>
      <c r="D25" s="124" t="s">
        <v>179</v>
      </c>
      <c r="E25" s="129"/>
      <c r="F25" s="129"/>
      <c r="G25" s="129"/>
      <c r="H25" s="49"/>
      <c r="L25" s="49"/>
      <c r="M25" s="49"/>
    </row>
    <row r="26" spans="1:13" outlineLevel="1" x14ac:dyDescent="0.25">
      <c r="A26" s="51" t="s">
        <v>2077</v>
      </c>
      <c r="B26" s="136"/>
      <c r="C26" s="124"/>
      <c r="D26" s="124"/>
      <c r="E26" s="129"/>
      <c r="F26" s="129"/>
      <c r="G26" s="129"/>
      <c r="H26" s="49"/>
      <c r="L26" s="49"/>
      <c r="M26" s="49"/>
    </row>
    <row r="27" spans="1:13" outlineLevel="1" x14ac:dyDescent="0.25">
      <c r="A27" s="51" t="s">
        <v>2078</v>
      </c>
      <c r="B27" s="136"/>
      <c r="C27" s="124"/>
      <c r="D27" s="124"/>
      <c r="E27" s="129"/>
      <c r="F27" s="129"/>
      <c r="G27" s="129"/>
      <c r="H27" s="49"/>
      <c r="L27" s="49"/>
      <c r="M27" s="49"/>
    </row>
    <row r="28" spans="1:13" outlineLevel="1" x14ac:dyDescent="0.25">
      <c r="A28" s="51" t="s">
        <v>2079</v>
      </c>
      <c r="B28" s="136"/>
      <c r="C28" s="124"/>
      <c r="D28" s="124"/>
      <c r="E28" s="129"/>
      <c r="F28" s="129"/>
      <c r="G28" s="129"/>
      <c r="H28" s="49"/>
      <c r="L28" s="49"/>
      <c r="M28" s="49"/>
    </row>
    <row r="29" spans="1:13" outlineLevel="1" x14ac:dyDescent="0.25">
      <c r="A29" s="51" t="s">
        <v>2080</v>
      </c>
      <c r="B29" s="136"/>
      <c r="C29" s="124"/>
      <c r="D29" s="124"/>
      <c r="E29" s="129"/>
      <c r="F29" s="129"/>
      <c r="G29" s="129"/>
      <c r="H29" s="49"/>
      <c r="L29" s="49"/>
      <c r="M29" s="49"/>
    </row>
    <row r="30" spans="1:13" outlineLevel="1" x14ac:dyDescent="0.25">
      <c r="A30" s="51" t="s">
        <v>2081</v>
      </c>
      <c r="B30" s="136"/>
      <c r="C30" s="124"/>
      <c r="D30" s="124"/>
      <c r="E30" s="129"/>
      <c r="F30" s="129"/>
      <c r="G30" s="129"/>
      <c r="H30" s="49"/>
      <c r="L30" s="49"/>
      <c r="M30" s="49"/>
    </row>
    <row r="31" spans="1:13" outlineLevel="1" x14ac:dyDescent="0.25">
      <c r="A31" s="51" t="s">
        <v>2082</v>
      </c>
      <c r="B31" s="136"/>
      <c r="C31" s="124"/>
      <c r="D31" s="124"/>
      <c r="E31" s="129"/>
      <c r="F31" s="129"/>
      <c r="G31" s="129"/>
      <c r="H31" s="49"/>
      <c r="L31" s="49"/>
      <c r="M31" s="49"/>
    </row>
    <row r="32" spans="1:13" outlineLevel="1" x14ac:dyDescent="0.25">
      <c r="A32" s="51" t="s">
        <v>2083</v>
      </c>
      <c r="B32" s="136"/>
      <c r="C32" s="124"/>
      <c r="D32" s="124"/>
      <c r="E32" s="129"/>
      <c r="F32" s="129"/>
      <c r="G32" s="129"/>
      <c r="H32" s="49"/>
      <c r="L32" s="49"/>
      <c r="M32" s="49"/>
    </row>
    <row r="33" spans="1:13" ht="18.75" customHeight="1" x14ac:dyDescent="0.25">
      <c r="A33" s="61"/>
      <c r="B33" s="306" t="s">
        <v>2043</v>
      </c>
      <c r="C33" s="307"/>
      <c r="D33" s="307"/>
      <c r="E33" s="307"/>
      <c r="F33" s="307"/>
      <c r="G33" s="307"/>
      <c r="H33" s="49"/>
      <c r="L33" s="49"/>
      <c r="M33" s="49"/>
    </row>
    <row r="34" spans="1:13" ht="15" customHeight="1" x14ac:dyDescent="0.25">
      <c r="A34" s="67"/>
      <c r="B34" s="311" t="s">
        <v>2084</v>
      </c>
      <c r="C34" s="312" t="s">
        <v>2085</v>
      </c>
      <c r="D34" s="312" t="s">
        <v>2052</v>
      </c>
      <c r="E34" s="312" t="s">
        <v>2086</v>
      </c>
      <c r="F34" s="314"/>
      <c r="G34" s="314"/>
      <c r="H34" s="49"/>
      <c r="L34" s="49"/>
      <c r="M34" s="49"/>
    </row>
    <row r="35" spans="1:13" x14ac:dyDescent="0.25">
      <c r="A35" s="51" t="s">
        <v>2087</v>
      </c>
      <c r="B35" s="342" t="s">
        <v>2055</v>
      </c>
      <c r="C35" s="342" t="s">
        <v>2045</v>
      </c>
      <c r="D35" s="342" t="s">
        <v>2045</v>
      </c>
      <c r="E35" s="342" t="s">
        <v>2045</v>
      </c>
      <c r="F35" s="343"/>
      <c r="G35" s="343"/>
      <c r="H35" s="49"/>
      <c r="L35" s="49"/>
      <c r="M35" s="49"/>
    </row>
    <row r="36" spans="1:13" x14ac:dyDescent="0.25">
      <c r="A36" s="51" t="s">
        <v>2088</v>
      </c>
      <c r="B36" s="133" t="s">
        <v>2089</v>
      </c>
      <c r="C36" s="124" t="s">
        <v>179</v>
      </c>
      <c r="D36" s="124" t="s">
        <v>179</v>
      </c>
      <c r="E36" s="124" t="s">
        <v>179</v>
      </c>
      <c r="F36" s="156"/>
      <c r="G36" s="156"/>
      <c r="H36" s="49"/>
      <c r="L36" s="49"/>
      <c r="M36" s="49"/>
    </row>
    <row r="37" spans="1:13" x14ac:dyDescent="0.25">
      <c r="A37" s="51" t="s">
        <v>2090</v>
      </c>
      <c r="B37" s="133" t="s">
        <v>2091</v>
      </c>
      <c r="C37" s="124" t="s">
        <v>179</v>
      </c>
      <c r="D37" s="124" t="s">
        <v>179</v>
      </c>
      <c r="E37" s="124" t="s">
        <v>179</v>
      </c>
      <c r="F37" s="156"/>
      <c r="G37" s="156"/>
      <c r="H37" s="49"/>
      <c r="L37" s="49"/>
      <c r="M37" s="49"/>
    </row>
    <row r="38" spans="1:13" x14ac:dyDescent="0.25">
      <c r="A38" s="51" t="s">
        <v>2092</v>
      </c>
      <c r="B38" s="133" t="s">
        <v>2093</v>
      </c>
      <c r="C38" s="124" t="s">
        <v>179</v>
      </c>
      <c r="D38" s="124" t="s">
        <v>179</v>
      </c>
      <c r="E38" s="124" t="s">
        <v>179</v>
      </c>
      <c r="F38" s="156"/>
      <c r="G38" s="156"/>
      <c r="H38" s="49"/>
      <c r="L38" s="49"/>
      <c r="M38" s="49"/>
    </row>
    <row r="39" spans="1:13" x14ac:dyDescent="0.25">
      <c r="A39" s="51" t="s">
        <v>2094</v>
      </c>
      <c r="B39" s="133" t="s">
        <v>2095</v>
      </c>
      <c r="C39" s="124" t="s">
        <v>179</v>
      </c>
      <c r="D39" s="124" t="s">
        <v>179</v>
      </c>
      <c r="E39" s="124" t="s">
        <v>179</v>
      </c>
      <c r="F39" s="156"/>
      <c r="G39" s="156"/>
      <c r="H39" s="49"/>
      <c r="L39" s="49"/>
      <c r="M39" s="49"/>
    </row>
    <row r="40" spans="1:13" x14ac:dyDescent="0.25">
      <c r="A40" s="51" t="s">
        <v>2096</v>
      </c>
      <c r="B40" s="133" t="s">
        <v>2097</v>
      </c>
      <c r="C40" s="124" t="s">
        <v>179</v>
      </c>
      <c r="D40" s="124" t="s">
        <v>179</v>
      </c>
      <c r="E40" s="124" t="s">
        <v>179</v>
      </c>
      <c r="F40" s="156"/>
      <c r="G40" s="156"/>
      <c r="H40" s="49"/>
      <c r="L40" s="49"/>
      <c r="M40" s="49"/>
    </row>
    <row r="41" spans="1:13" x14ac:dyDescent="0.25">
      <c r="A41" s="51" t="s">
        <v>2098</v>
      </c>
      <c r="B41" s="133" t="s">
        <v>2099</v>
      </c>
      <c r="C41" s="124" t="s">
        <v>179</v>
      </c>
      <c r="D41" s="124" t="s">
        <v>179</v>
      </c>
      <c r="E41" s="124" t="s">
        <v>179</v>
      </c>
      <c r="F41" s="156"/>
      <c r="G41" s="156"/>
      <c r="H41" s="49"/>
      <c r="L41" s="49"/>
      <c r="M41" s="49"/>
    </row>
    <row r="42" spans="1:13" x14ac:dyDescent="0.25">
      <c r="A42" s="51" t="s">
        <v>2100</v>
      </c>
      <c r="B42" s="133" t="s">
        <v>2101</v>
      </c>
      <c r="C42" s="124" t="s">
        <v>179</v>
      </c>
      <c r="D42" s="124" t="s">
        <v>179</v>
      </c>
      <c r="E42" s="124" t="s">
        <v>179</v>
      </c>
      <c r="F42" s="156"/>
      <c r="G42" s="156"/>
      <c r="H42" s="49"/>
      <c r="L42" s="49"/>
      <c r="M42" s="49"/>
    </row>
    <row r="43" spans="1:13" x14ac:dyDescent="0.25">
      <c r="A43" s="51" t="s">
        <v>2102</v>
      </c>
      <c r="B43" s="133" t="s">
        <v>2103</v>
      </c>
      <c r="C43" s="124" t="s">
        <v>179</v>
      </c>
      <c r="D43" s="124" t="s">
        <v>179</v>
      </c>
      <c r="E43" s="124" t="s">
        <v>179</v>
      </c>
      <c r="F43" s="156"/>
      <c r="G43" s="156"/>
      <c r="H43" s="49"/>
      <c r="L43" s="49"/>
      <c r="M43" s="49"/>
    </row>
    <row r="44" spans="1:13" x14ac:dyDescent="0.25">
      <c r="A44" s="51" t="s">
        <v>2104</v>
      </c>
      <c r="B44" s="133" t="s">
        <v>2105</v>
      </c>
      <c r="C44" s="124" t="s">
        <v>179</v>
      </c>
      <c r="D44" s="124" t="s">
        <v>179</v>
      </c>
      <c r="E44" s="124" t="s">
        <v>179</v>
      </c>
      <c r="F44" s="156"/>
      <c r="G44" s="156"/>
      <c r="H44" s="49"/>
      <c r="L44" s="49"/>
      <c r="M44" s="49"/>
    </row>
    <row r="45" spans="1:13" x14ac:dyDescent="0.25">
      <c r="A45" s="51" t="s">
        <v>2106</v>
      </c>
      <c r="B45" s="133" t="s">
        <v>2107</v>
      </c>
      <c r="C45" s="124" t="s">
        <v>179</v>
      </c>
      <c r="D45" s="124" t="s">
        <v>179</v>
      </c>
      <c r="E45" s="124" t="s">
        <v>179</v>
      </c>
      <c r="F45" s="156"/>
      <c r="G45" s="156"/>
      <c r="H45" s="49"/>
      <c r="L45" s="49"/>
      <c r="M45" s="49"/>
    </row>
    <row r="46" spans="1:13" x14ac:dyDescent="0.25">
      <c r="A46" s="51" t="s">
        <v>2108</v>
      </c>
      <c r="B46" s="133" t="s">
        <v>2109</v>
      </c>
      <c r="C46" s="124" t="s">
        <v>179</v>
      </c>
      <c r="D46" s="124" t="s">
        <v>179</v>
      </c>
      <c r="E46" s="124" t="s">
        <v>179</v>
      </c>
      <c r="F46" s="156"/>
      <c r="G46" s="156"/>
      <c r="H46" s="49"/>
      <c r="L46" s="49"/>
      <c r="M46" s="49"/>
    </row>
    <row r="47" spans="1:13" x14ac:dyDescent="0.25">
      <c r="A47" s="51" t="s">
        <v>2110</v>
      </c>
      <c r="B47" s="133" t="s">
        <v>2111</v>
      </c>
      <c r="C47" s="124" t="s">
        <v>179</v>
      </c>
      <c r="D47" s="124" t="s">
        <v>179</v>
      </c>
      <c r="E47" s="124" t="s">
        <v>179</v>
      </c>
      <c r="F47" s="156"/>
      <c r="G47" s="156"/>
      <c r="H47" s="49"/>
      <c r="L47" s="49"/>
      <c r="M47" s="49"/>
    </row>
    <row r="48" spans="1:13" x14ac:dyDescent="0.25">
      <c r="A48" s="51" t="s">
        <v>2112</v>
      </c>
      <c r="B48" s="133" t="s">
        <v>2113</v>
      </c>
      <c r="C48" s="124" t="s">
        <v>179</v>
      </c>
      <c r="D48" s="124" t="s">
        <v>179</v>
      </c>
      <c r="E48" s="124" t="s">
        <v>179</v>
      </c>
      <c r="F48" s="156"/>
      <c r="G48" s="156"/>
      <c r="H48" s="49"/>
      <c r="L48" s="49"/>
      <c r="M48" s="49"/>
    </row>
    <row r="49" spans="1:13" x14ac:dyDescent="0.25">
      <c r="A49" s="51" t="s">
        <v>2114</v>
      </c>
      <c r="B49" s="133" t="s">
        <v>2115</v>
      </c>
      <c r="C49" s="124" t="s">
        <v>179</v>
      </c>
      <c r="D49" s="124" t="s">
        <v>179</v>
      </c>
      <c r="E49" s="124" t="s">
        <v>179</v>
      </c>
      <c r="F49" s="156"/>
      <c r="G49" s="156"/>
      <c r="H49" s="49"/>
      <c r="L49" s="49"/>
      <c r="M49" s="49"/>
    </row>
    <row r="50" spans="1:13" x14ac:dyDescent="0.25">
      <c r="A50" s="51" t="s">
        <v>2116</v>
      </c>
      <c r="B50" s="133" t="s">
        <v>2117</v>
      </c>
      <c r="C50" s="124" t="s">
        <v>179</v>
      </c>
      <c r="D50" s="124" t="s">
        <v>179</v>
      </c>
      <c r="E50" s="124" t="s">
        <v>179</v>
      </c>
      <c r="F50" s="156"/>
      <c r="G50" s="156"/>
      <c r="H50" s="49"/>
      <c r="L50" s="49"/>
      <c r="M50" s="49"/>
    </row>
    <row r="51" spans="1:13" x14ac:dyDescent="0.25">
      <c r="A51" s="51" t="s">
        <v>2118</v>
      </c>
      <c r="B51" s="133" t="s">
        <v>2119</v>
      </c>
      <c r="C51" s="124" t="s">
        <v>179</v>
      </c>
      <c r="D51" s="124" t="s">
        <v>179</v>
      </c>
      <c r="E51" s="124" t="s">
        <v>179</v>
      </c>
      <c r="F51" s="156"/>
      <c r="G51" s="156"/>
      <c r="H51" s="49"/>
      <c r="L51" s="49"/>
      <c r="M51" s="49"/>
    </row>
    <row r="52" spans="1:13" x14ac:dyDescent="0.25">
      <c r="A52" s="51" t="s">
        <v>2120</v>
      </c>
      <c r="B52" s="133" t="s">
        <v>2121</v>
      </c>
      <c r="C52" s="124" t="s">
        <v>179</v>
      </c>
      <c r="D52" s="124" t="s">
        <v>179</v>
      </c>
      <c r="E52" s="124" t="s">
        <v>179</v>
      </c>
      <c r="F52" s="156"/>
      <c r="G52" s="156"/>
      <c r="H52" s="49"/>
      <c r="L52" s="49"/>
      <c r="M52" s="49"/>
    </row>
    <row r="53" spans="1:13" x14ac:dyDescent="0.25">
      <c r="A53" s="51" t="s">
        <v>2122</v>
      </c>
      <c r="B53" s="133" t="s">
        <v>2123</v>
      </c>
      <c r="C53" s="124" t="s">
        <v>179</v>
      </c>
      <c r="D53" s="124" t="s">
        <v>179</v>
      </c>
      <c r="E53" s="124" t="s">
        <v>179</v>
      </c>
      <c r="F53" s="156"/>
      <c r="G53" s="156"/>
      <c r="H53" s="49"/>
      <c r="L53" s="49"/>
      <c r="M53" s="49"/>
    </row>
    <row r="54" spans="1:13" x14ac:dyDescent="0.25">
      <c r="A54" s="51" t="s">
        <v>2124</v>
      </c>
      <c r="B54" s="133" t="s">
        <v>2125</v>
      </c>
      <c r="C54" s="124" t="s">
        <v>179</v>
      </c>
      <c r="D54" s="124" t="s">
        <v>179</v>
      </c>
      <c r="E54" s="124" t="s">
        <v>179</v>
      </c>
      <c r="F54" s="156"/>
      <c r="G54" s="156"/>
      <c r="H54" s="49"/>
      <c r="L54" s="49"/>
      <c r="M54" s="49"/>
    </row>
    <row r="55" spans="1:13" x14ac:dyDescent="0.25">
      <c r="A55" s="51" t="s">
        <v>2126</v>
      </c>
      <c r="B55" s="133" t="s">
        <v>2127</v>
      </c>
      <c r="C55" s="124" t="s">
        <v>179</v>
      </c>
      <c r="D55" s="124" t="s">
        <v>179</v>
      </c>
      <c r="E55" s="124" t="s">
        <v>179</v>
      </c>
      <c r="F55" s="156"/>
      <c r="G55" s="156"/>
      <c r="H55" s="49"/>
      <c r="L55" s="49"/>
      <c r="M55" s="49"/>
    </row>
    <row r="56" spans="1:13" x14ac:dyDescent="0.25">
      <c r="A56" s="51" t="s">
        <v>2128</v>
      </c>
      <c r="B56" s="133" t="s">
        <v>2129</v>
      </c>
      <c r="C56" s="124" t="s">
        <v>179</v>
      </c>
      <c r="D56" s="124" t="s">
        <v>179</v>
      </c>
      <c r="E56" s="124" t="s">
        <v>179</v>
      </c>
      <c r="F56" s="156"/>
      <c r="G56" s="156"/>
      <c r="H56" s="49"/>
      <c r="L56" s="49"/>
      <c r="M56" s="49"/>
    </row>
    <row r="57" spans="1:13" x14ac:dyDescent="0.25">
      <c r="A57" s="51" t="s">
        <v>2130</v>
      </c>
      <c r="B57" s="133" t="s">
        <v>2131</v>
      </c>
      <c r="C57" s="124" t="s">
        <v>179</v>
      </c>
      <c r="D57" s="124" t="s">
        <v>179</v>
      </c>
      <c r="E57" s="124" t="s">
        <v>179</v>
      </c>
      <c r="F57" s="156"/>
      <c r="G57" s="156"/>
      <c r="H57" s="49"/>
      <c r="L57" s="49"/>
      <c r="M57" s="49"/>
    </row>
    <row r="58" spans="1:13" x14ac:dyDescent="0.25">
      <c r="A58" s="51" t="s">
        <v>2132</v>
      </c>
      <c r="B58" s="133" t="s">
        <v>2133</v>
      </c>
      <c r="C58" s="124" t="s">
        <v>179</v>
      </c>
      <c r="D58" s="124" t="s">
        <v>179</v>
      </c>
      <c r="E58" s="124" t="s">
        <v>179</v>
      </c>
      <c r="F58" s="156"/>
      <c r="G58" s="156"/>
      <c r="H58" s="49"/>
      <c r="L58" s="49"/>
      <c r="M58" s="49"/>
    </row>
    <row r="59" spans="1:13" x14ac:dyDescent="0.25">
      <c r="A59" s="51" t="s">
        <v>2134</v>
      </c>
      <c r="B59" s="133" t="s">
        <v>2135</v>
      </c>
      <c r="C59" s="124" t="s">
        <v>179</v>
      </c>
      <c r="D59" s="124" t="s">
        <v>179</v>
      </c>
      <c r="E59" s="124" t="s">
        <v>179</v>
      </c>
      <c r="F59" s="156"/>
      <c r="G59" s="156"/>
      <c r="H59" s="49"/>
      <c r="L59" s="49"/>
      <c r="M59" s="49"/>
    </row>
    <row r="60" spans="1:13" outlineLevel="1" x14ac:dyDescent="0.25">
      <c r="A60" s="51" t="s">
        <v>2136</v>
      </c>
      <c r="B60" s="133"/>
      <c r="C60" s="156"/>
      <c r="D60" s="156"/>
      <c r="E60" s="133"/>
      <c r="F60" s="133"/>
      <c r="G60" s="133"/>
      <c r="H60" s="49"/>
      <c r="L60" s="49"/>
      <c r="M60" s="49"/>
    </row>
    <row r="61" spans="1:13" outlineLevel="1" x14ac:dyDescent="0.25">
      <c r="A61" s="51" t="s">
        <v>2137</v>
      </c>
      <c r="B61" s="133"/>
      <c r="C61" s="156"/>
      <c r="D61" s="156"/>
      <c r="E61" s="133"/>
      <c r="F61" s="133"/>
      <c r="G61" s="133"/>
      <c r="H61" s="49"/>
      <c r="L61" s="49"/>
      <c r="M61" s="49"/>
    </row>
    <row r="62" spans="1:13" outlineLevel="1" x14ac:dyDescent="0.25">
      <c r="A62" s="51" t="s">
        <v>2138</v>
      </c>
      <c r="B62" s="133"/>
      <c r="C62" s="156"/>
      <c r="D62" s="156"/>
      <c r="E62" s="133"/>
      <c r="F62" s="133"/>
      <c r="G62" s="133"/>
      <c r="H62" s="49"/>
      <c r="L62" s="49"/>
      <c r="M62" s="49"/>
    </row>
    <row r="63" spans="1:13" outlineLevel="1" x14ac:dyDescent="0.25">
      <c r="A63" s="51" t="s">
        <v>2139</v>
      </c>
      <c r="B63" s="133"/>
      <c r="C63" s="156"/>
      <c r="D63" s="156"/>
      <c r="E63" s="133"/>
      <c r="F63" s="133"/>
      <c r="G63" s="133"/>
      <c r="H63" s="49"/>
      <c r="L63" s="49"/>
      <c r="M63" s="49"/>
    </row>
    <row r="64" spans="1:13" outlineLevel="1" x14ac:dyDescent="0.25">
      <c r="A64" s="51" t="s">
        <v>2140</v>
      </c>
      <c r="B64" s="133"/>
      <c r="C64" s="156"/>
      <c r="D64" s="156"/>
      <c r="E64" s="133"/>
      <c r="F64" s="133"/>
      <c r="G64" s="133"/>
      <c r="H64" s="49"/>
      <c r="L64" s="49"/>
      <c r="M64" s="49"/>
    </row>
    <row r="65" spans="1:14" outlineLevel="1" x14ac:dyDescent="0.25">
      <c r="A65" s="51" t="s">
        <v>2141</v>
      </c>
      <c r="B65" s="133"/>
      <c r="C65" s="156"/>
      <c r="D65" s="156"/>
      <c r="E65" s="133"/>
      <c r="F65" s="133"/>
      <c r="G65" s="133"/>
      <c r="H65" s="49"/>
      <c r="L65" s="49"/>
      <c r="M65" s="49"/>
    </row>
    <row r="66" spans="1:14" outlineLevel="1" x14ac:dyDescent="0.25">
      <c r="A66" s="51" t="s">
        <v>2142</v>
      </c>
      <c r="B66" s="133"/>
      <c r="C66" s="156"/>
      <c r="D66" s="156"/>
      <c r="E66" s="133"/>
      <c r="F66" s="133"/>
      <c r="G66" s="133"/>
      <c r="H66" s="49"/>
      <c r="L66" s="49"/>
      <c r="M66" s="49"/>
    </row>
    <row r="67" spans="1:14" outlineLevel="1" x14ac:dyDescent="0.25">
      <c r="A67" s="51" t="s">
        <v>2143</v>
      </c>
      <c r="B67" s="133"/>
      <c r="C67" s="156"/>
      <c r="D67" s="156"/>
      <c r="E67" s="133"/>
      <c r="F67" s="133"/>
      <c r="G67" s="133"/>
      <c r="H67" s="49"/>
      <c r="L67" s="49"/>
      <c r="M67" s="49"/>
    </row>
    <row r="68" spans="1:14" outlineLevel="1" x14ac:dyDescent="0.25">
      <c r="A68" s="51" t="s">
        <v>2144</v>
      </c>
      <c r="B68" s="133"/>
      <c r="C68" s="156"/>
      <c r="D68" s="156"/>
      <c r="E68" s="133"/>
      <c r="F68" s="133"/>
      <c r="G68" s="133"/>
      <c r="H68" s="49"/>
      <c r="L68" s="49"/>
      <c r="M68" s="49"/>
    </row>
    <row r="69" spans="1:14" outlineLevel="1" x14ac:dyDescent="0.25">
      <c r="A69" s="51" t="s">
        <v>2145</v>
      </c>
      <c r="B69" s="133"/>
      <c r="C69" s="156"/>
      <c r="D69" s="156"/>
      <c r="E69" s="133"/>
      <c r="F69" s="133"/>
      <c r="G69" s="133"/>
      <c r="H69" s="49"/>
      <c r="L69" s="49"/>
      <c r="M69" s="49"/>
    </row>
    <row r="70" spans="1:14" outlineLevel="1" x14ac:dyDescent="0.25">
      <c r="A70" s="51" t="s">
        <v>2146</v>
      </c>
      <c r="B70" s="133"/>
      <c r="C70" s="156"/>
      <c r="D70" s="156"/>
      <c r="E70" s="133"/>
      <c r="F70" s="133"/>
      <c r="G70" s="133"/>
      <c r="H70" s="49"/>
      <c r="L70" s="49"/>
      <c r="M70" s="49"/>
    </row>
    <row r="71" spans="1:14" outlineLevel="1" x14ac:dyDescent="0.25">
      <c r="A71" s="51" t="s">
        <v>2147</v>
      </c>
      <c r="B71" s="133"/>
      <c r="C71" s="156"/>
      <c r="D71" s="156"/>
      <c r="E71" s="133"/>
      <c r="F71" s="133"/>
      <c r="G71" s="133"/>
      <c r="H71" s="49"/>
      <c r="L71" s="49"/>
      <c r="M71" s="49"/>
    </row>
    <row r="72" spans="1:14" outlineLevel="1" x14ac:dyDescent="0.25">
      <c r="A72" s="51" t="s">
        <v>2148</v>
      </c>
      <c r="B72" s="133"/>
      <c r="C72" s="156"/>
      <c r="D72" s="156"/>
      <c r="E72" s="133"/>
      <c r="F72" s="133"/>
      <c r="G72" s="133"/>
      <c r="H72" s="49"/>
      <c r="L72" s="49"/>
      <c r="M72" s="49"/>
    </row>
    <row r="73" spans="1:14" ht="18.75" customHeight="1" x14ac:dyDescent="0.25">
      <c r="A73" s="61"/>
      <c r="B73" s="306" t="s">
        <v>2046</v>
      </c>
      <c r="C73" s="307"/>
      <c r="D73" s="307"/>
      <c r="E73" s="307"/>
      <c r="F73" s="307"/>
      <c r="G73" s="307"/>
      <c r="H73" s="49"/>
    </row>
    <row r="74" spans="1:14" ht="15" customHeight="1" x14ac:dyDescent="0.25">
      <c r="A74" s="67"/>
      <c r="B74" s="311" t="s">
        <v>1436</v>
      </c>
      <c r="C74" s="312" t="s">
        <v>2149</v>
      </c>
      <c r="D74" s="312"/>
      <c r="E74" s="314"/>
      <c r="F74" s="314"/>
      <c r="G74" s="314"/>
      <c r="H74" s="78"/>
      <c r="I74" s="78"/>
      <c r="J74" s="78"/>
      <c r="K74" s="78"/>
      <c r="L74" s="78"/>
      <c r="M74" s="78"/>
      <c r="N74" s="78"/>
    </row>
    <row r="75" spans="1:14" x14ac:dyDescent="0.25">
      <c r="A75" s="51" t="s">
        <v>2150</v>
      </c>
      <c r="B75" s="124" t="s">
        <v>2151</v>
      </c>
      <c r="C75" s="124" t="s">
        <v>1903</v>
      </c>
      <c r="D75" s="156"/>
      <c r="E75" s="156"/>
      <c r="F75" s="156"/>
      <c r="G75" s="156"/>
      <c r="H75" s="49"/>
    </row>
    <row r="76" spans="1:14" x14ac:dyDescent="0.25">
      <c r="A76" s="51" t="s">
        <v>2152</v>
      </c>
      <c r="B76" s="124" t="s">
        <v>2153</v>
      </c>
      <c r="C76" s="124" t="s">
        <v>1903</v>
      </c>
      <c r="D76" s="156"/>
      <c r="E76" s="156"/>
      <c r="F76" s="156"/>
      <c r="G76" s="156"/>
      <c r="H76" s="49"/>
    </row>
    <row r="77" spans="1:14" outlineLevel="1" x14ac:dyDescent="0.25">
      <c r="A77" s="51" t="s">
        <v>2154</v>
      </c>
      <c r="B77" s="156"/>
      <c r="C77" s="156"/>
      <c r="D77" s="156"/>
      <c r="E77" s="156"/>
      <c r="F77" s="156"/>
      <c r="G77" s="156"/>
      <c r="H77" s="49"/>
    </row>
    <row r="78" spans="1:14" outlineLevel="1" x14ac:dyDescent="0.25">
      <c r="A78" s="51" t="s">
        <v>2155</v>
      </c>
      <c r="B78" s="156"/>
      <c r="C78" s="156"/>
      <c r="D78" s="156"/>
      <c r="E78" s="156"/>
      <c r="F78" s="156"/>
      <c r="G78" s="156"/>
      <c r="H78" s="49"/>
    </row>
    <row r="79" spans="1:14" outlineLevel="1" x14ac:dyDescent="0.25">
      <c r="A79" s="51" t="s">
        <v>2156</v>
      </c>
      <c r="B79" s="156"/>
      <c r="C79" s="156"/>
      <c r="D79" s="156"/>
      <c r="E79" s="156"/>
      <c r="F79" s="156"/>
      <c r="G79" s="156"/>
      <c r="H79" s="49"/>
    </row>
    <row r="80" spans="1:14" outlineLevel="1" x14ac:dyDescent="0.25">
      <c r="A80" s="51" t="s">
        <v>2157</v>
      </c>
      <c r="B80" s="156"/>
      <c r="C80" s="156"/>
      <c r="D80" s="156"/>
      <c r="E80" s="156"/>
      <c r="F80" s="156"/>
      <c r="G80" s="156"/>
      <c r="H80" s="49"/>
    </row>
    <row r="81" spans="1:8" x14ac:dyDescent="0.25">
      <c r="A81" s="67"/>
      <c r="B81" s="311" t="s">
        <v>2158</v>
      </c>
      <c r="C81" s="312" t="s">
        <v>679</v>
      </c>
      <c r="D81" s="312" t="s">
        <v>680</v>
      </c>
      <c r="E81" s="314" t="s">
        <v>1448</v>
      </c>
      <c r="F81" s="314" t="s">
        <v>1636</v>
      </c>
      <c r="G81" s="314" t="s">
        <v>2159</v>
      </c>
      <c r="H81" s="49"/>
    </row>
    <row r="82" spans="1:8" x14ac:dyDescent="0.25">
      <c r="A82" s="51" t="s">
        <v>2160</v>
      </c>
      <c r="B82" s="124" t="s">
        <v>2161</v>
      </c>
      <c r="C82" s="124" t="s">
        <v>1903</v>
      </c>
      <c r="D82" s="124" t="s">
        <v>1903</v>
      </c>
      <c r="E82" s="124" t="s">
        <v>1903</v>
      </c>
      <c r="F82" s="124" t="s">
        <v>1903</v>
      </c>
      <c r="G82" s="124" t="s">
        <v>1903</v>
      </c>
      <c r="H82" s="49"/>
    </row>
    <row r="83" spans="1:8" x14ac:dyDescent="0.25">
      <c r="A83" s="51" t="s">
        <v>2162</v>
      </c>
      <c r="B83" s="124" t="s">
        <v>2163</v>
      </c>
      <c r="C83" s="124" t="s">
        <v>1903</v>
      </c>
      <c r="D83" s="124" t="s">
        <v>1903</v>
      </c>
      <c r="E83" s="124" t="s">
        <v>1903</v>
      </c>
      <c r="F83" s="124" t="s">
        <v>1903</v>
      </c>
      <c r="G83" s="124" t="s">
        <v>1903</v>
      </c>
      <c r="H83" s="49"/>
    </row>
    <row r="84" spans="1:8" x14ac:dyDescent="0.25">
      <c r="A84" s="51" t="s">
        <v>2164</v>
      </c>
      <c r="B84" s="124" t="s">
        <v>2165</v>
      </c>
      <c r="C84" s="124" t="s">
        <v>1903</v>
      </c>
      <c r="D84" s="124" t="s">
        <v>1903</v>
      </c>
      <c r="E84" s="124" t="s">
        <v>1903</v>
      </c>
      <c r="F84" s="124" t="s">
        <v>1903</v>
      </c>
      <c r="G84" s="124" t="s">
        <v>1903</v>
      </c>
      <c r="H84" s="49"/>
    </row>
    <row r="85" spans="1:8" x14ac:dyDescent="0.25">
      <c r="A85" s="51" t="s">
        <v>2166</v>
      </c>
      <c r="B85" s="124" t="s">
        <v>2167</v>
      </c>
      <c r="C85" s="124" t="s">
        <v>1903</v>
      </c>
      <c r="D85" s="124" t="s">
        <v>1903</v>
      </c>
      <c r="E85" s="124" t="s">
        <v>1903</v>
      </c>
      <c r="F85" s="124" t="s">
        <v>1903</v>
      </c>
      <c r="G85" s="124" t="s">
        <v>1903</v>
      </c>
      <c r="H85" s="49"/>
    </row>
    <row r="86" spans="1:8" x14ac:dyDescent="0.25">
      <c r="A86" s="51" t="s">
        <v>2168</v>
      </c>
      <c r="B86" s="124" t="s">
        <v>2169</v>
      </c>
      <c r="C86" s="124" t="s">
        <v>1903</v>
      </c>
      <c r="D86" s="124" t="s">
        <v>1903</v>
      </c>
      <c r="E86" s="124" t="s">
        <v>1903</v>
      </c>
      <c r="F86" s="124" t="s">
        <v>1903</v>
      </c>
      <c r="G86" s="124" t="s">
        <v>1903</v>
      </c>
      <c r="H86" s="49"/>
    </row>
    <row r="87" spans="1:8" outlineLevel="1" x14ac:dyDescent="0.25">
      <c r="A87" s="51" t="s">
        <v>2170</v>
      </c>
      <c r="B87" s="156"/>
      <c r="C87" s="156"/>
      <c r="D87" s="156"/>
      <c r="E87" s="156"/>
      <c r="F87" s="156"/>
      <c r="G87" s="156"/>
      <c r="H87" s="49"/>
    </row>
    <row r="88" spans="1:8" outlineLevel="1" x14ac:dyDescent="0.25">
      <c r="A88" s="51" t="s">
        <v>2171</v>
      </c>
      <c r="B88" s="156"/>
      <c r="C88" s="156"/>
      <c r="D88" s="156"/>
      <c r="E88" s="156"/>
      <c r="F88" s="156"/>
      <c r="G88" s="156"/>
      <c r="H88" s="49"/>
    </row>
    <row r="89" spans="1:8" outlineLevel="1" x14ac:dyDescent="0.25">
      <c r="A89" s="51" t="s">
        <v>2172</v>
      </c>
      <c r="B89" s="156"/>
      <c r="C89" s="156"/>
      <c r="D89" s="156"/>
      <c r="E89" s="156"/>
      <c r="F89" s="156"/>
      <c r="G89" s="156"/>
      <c r="H89" s="49"/>
    </row>
    <row r="90" spans="1:8" outlineLevel="1" x14ac:dyDescent="0.25">
      <c r="A90" s="51" t="s">
        <v>2173</v>
      </c>
      <c r="B90" s="156"/>
      <c r="C90" s="156"/>
      <c r="D90" s="156"/>
      <c r="E90" s="156"/>
      <c r="F90" s="156"/>
      <c r="G90" s="156"/>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40"/>
  <sheetViews>
    <sheetView zoomScale="80" zoomScaleNormal="80" workbookViewId="0">
      <selection activeCell="C4" sqref="C4"/>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376"/>
      <c r="B1" s="377"/>
      <c r="C1" s="156"/>
      <c r="D1" s="156"/>
      <c r="E1" s="156"/>
      <c r="F1" s="156"/>
      <c r="G1" s="156"/>
    </row>
    <row r="2" spans="1:7" ht="31.5" customHeight="1" x14ac:dyDescent="0.25">
      <c r="A2" s="48" t="s">
        <v>2174</v>
      </c>
      <c r="B2" s="295"/>
      <c r="C2" s="287"/>
      <c r="D2" s="287"/>
      <c r="E2" s="287"/>
      <c r="F2" s="296" t="s">
        <v>111</v>
      </c>
      <c r="G2" s="323"/>
    </row>
    <row r="3" spans="1:7" ht="15.75" customHeight="1" thickBot="1" x14ac:dyDescent="0.3">
      <c r="A3" s="49"/>
      <c r="B3" s="297"/>
      <c r="C3" s="297"/>
      <c r="D3" s="287"/>
      <c r="E3" s="287"/>
      <c r="F3" s="287"/>
      <c r="G3" s="287"/>
    </row>
    <row r="4" spans="1:7" ht="19.5" customHeight="1" thickBot="1" x14ac:dyDescent="0.3">
      <c r="A4" s="52"/>
      <c r="B4" s="298" t="s">
        <v>112</v>
      </c>
      <c r="C4" s="400" t="s">
        <v>113</v>
      </c>
      <c r="D4" s="299"/>
      <c r="E4" s="299"/>
      <c r="F4" s="287"/>
      <c r="G4" s="287"/>
    </row>
    <row r="5" spans="1:7" x14ac:dyDescent="0.25">
      <c r="A5" s="51"/>
      <c r="B5" s="124"/>
      <c r="C5" s="124"/>
      <c r="D5" s="124"/>
      <c r="E5" s="124"/>
      <c r="F5" s="124"/>
      <c r="G5" s="124"/>
    </row>
    <row r="6" spans="1:7" ht="18.75" customHeight="1" x14ac:dyDescent="0.25">
      <c r="A6" s="55"/>
      <c r="B6" s="379" t="s">
        <v>2175</v>
      </c>
      <c r="C6" s="380"/>
      <c r="D6" s="124"/>
      <c r="E6" s="129"/>
      <c r="F6" s="129"/>
      <c r="G6" s="129"/>
    </row>
    <row r="7" spans="1:7" x14ac:dyDescent="0.25">
      <c r="A7" s="122"/>
      <c r="B7" s="381" t="s">
        <v>2176</v>
      </c>
      <c r="C7" s="377"/>
      <c r="D7" s="294"/>
      <c r="E7" s="124"/>
      <c r="F7" s="124"/>
      <c r="G7" s="124"/>
    </row>
    <row r="8" spans="1:7" x14ac:dyDescent="0.25">
      <c r="A8" s="51"/>
      <c r="B8" s="382" t="s">
        <v>2177</v>
      </c>
      <c r="C8" s="380"/>
      <c r="D8" s="294"/>
      <c r="E8" s="124"/>
      <c r="F8" s="124"/>
      <c r="G8" s="124"/>
    </row>
    <row r="9" spans="1:7" x14ac:dyDescent="0.25">
      <c r="A9" s="51"/>
      <c r="B9" s="383" t="s">
        <v>2178</v>
      </c>
      <c r="C9" s="380"/>
      <c r="D9" s="294"/>
      <c r="E9" s="124"/>
      <c r="F9" s="124"/>
      <c r="G9" s="124"/>
    </row>
    <row r="10" spans="1:7" ht="15.75" customHeight="1" thickBot="1" x14ac:dyDescent="0.3">
      <c r="A10" s="51"/>
      <c r="B10" s="384" t="s">
        <v>2179</v>
      </c>
      <c r="C10" s="385"/>
      <c r="D10" s="124"/>
      <c r="E10" s="124"/>
      <c r="F10" s="124"/>
      <c r="G10" s="124"/>
    </row>
    <row r="11" spans="1:7" x14ac:dyDescent="0.25">
      <c r="A11" s="51"/>
      <c r="B11" s="344"/>
      <c r="C11" s="345"/>
      <c r="D11" s="124"/>
      <c r="E11" s="124"/>
      <c r="F11" s="124"/>
      <c r="G11" s="124"/>
    </row>
    <row r="12" spans="1:7" x14ac:dyDescent="0.25">
      <c r="A12" s="51"/>
      <c r="B12" s="305"/>
      <c r="C12" s="124"/>
      <c r="D12" s="124"/>
      <c r="E12" s="124"/>
      <c r="F12" s="124"/>
      <c r="G12" s="124"/>
    </row>
    <row r="13" spans="1:7" x14ac:dyDescent="0.25">
      <c r="A13" s="51"/>
      <c r="B13" s="305"/>
      <c r="C13" s="124"/>
      <c r="D13" s="124"/>
      <c r="E13" s="124"/>
      <c r="F13" s="124"/>
      <c r="G13" s="124"/>
    </row>
    <row r="14" spans="1:7" ht="18.75" customHeight="1" x14ac:dyDescent="0.25">
      <c r="A14" s="60"/>
      <c r="B14" s="378" t="s">
        <v>2176</v>
      </c>
      <c r="C14" s="377"/>
      <c r="D14" s="306"/>
      <c r="E14" s="306"/>
      <c r="F14" s="306"/>
      <c r="G14" s="306"/>
    </row>
    <row r="15" spans="1:7" x14ac:dyDescent="0.25">
      <c r="A15" s="67"/>
      <c r="B15" s="312" t="s">
        <v>2180</v>
      </c>
      <c r="C15" s="312" t="s">
        <v>161</v>
      </c>
      <c r="D15" s="312" t="s">
        <v>2014</v>
      </c>
      <c r="E15" s="312"/>
      <c r="F15" s="312" t="s">
        <v>2181</v>
      </c>
      <c r="G15" s="312" t="s">
        <v>2182</v>
      </c>
    </row>
    <row r="16" spans="1:7" x14ac:dyDescent="0.25">
      <c r="A16" s="51" t="s">
        <v>2183</v>
      </c>
      <c r="B16" s="332" t="s">
        <v>2184</v>
      </c>
      <c r="C16" s="408">
        <v>5516.471552</v>
      </c>
      <c r="D16" s="406">
        <v>340</v>
      </c>
      <c r="E16" s="405"/>
      <c r="F16" s="407">
        <f>IF(OR('B1. HTT Mortgage Assets'!$C$15=0,C16="[For completion]"),"",C16/'B1. HTT Mortgage Assets'!$C$15)</f>
        <v>0.31797232988118351</v>
      </c>
      <c r="G16" s="407">
        <f>IF(OR('B1. HTT Mortgage Assets'!$F$28=0,D16="[For completion]"),"",D16/'B1. HTT Mortgage Assets'!$F$28)</f>
        <v>0.23464458247066944</v>
      </c>
    </row>
    <row r="17" spans="1:7" x14ac:dyDescent="0.25">
      <c r="A17" s="51" t="s">
        <v>2185</v>
      </c>
      <c r="B17" s="133" t="s">
        <v>2186</v>
      </c>
      <c r="C17" s="408" t="s">
        <v>179</v>
      </c>
      <c r="D17" s="406" t="s">
        <v>179</v>
      </c>
      <c r="E17" s="405"/>
      <c r="F17" s="407" t="str">
        <f>IF(OR('B1. HTT Mortgage Assets'!$C$15=0,C17="[For completion]"),"",C17/'B1. HTT Mortgage Assets'!$C$15)</f>
        <v/>
      </c>
      <c r="G17" s="407" t="str">
        <f>IF(OR('B1. HTT Mortgage Assets'!$F$28=0,D17="[For completion]"),"",D17/'B1. HTT Mortgage Assets'!$F$28)</f>
        <v/>
      </c>
    </row>
    <row r="18" spans="1:7" x14ac:dyDescent="0.25">
      <c r="A18" s="51" t="s">
        <v>2187</v>
      </c>
      <c r="B18" s="133" t="s">
        <v>2188</v>
      </c>
      <c r="C18" s="408" t="s">
        <v>179</v>
      </c>
      <c r="D18" s="406" t="s">
        <v>179</v>
      </c>
      <c r="E18" s="405"/>
      <c r="F18" s="407" t="str">
        <f>IF(OR('B1. HTT Mortgage Assets'!$C$15=0,C18="[For completion]"),"",C18/'B1. HTT Mortgage Assets'!$C$15)</f>
        <v/>
      </c>
      <c r="G18" s="407" t="str">
        <f>IF(OR('B1. HTT Mortgage Assets'!$F$28=0,D18="[For completion]"),"",D18/'B1. HTT Mortgage Assets'!$F$28)</f>
        <v/>
      </c>
    </row>
    <row r="19" spans="1:7" x14ac:dyDescent="0.25">
      <c r="A19" s="51" t="s">
        <v>2189</v>
      </c>
      <c r="B19" s="133" t="s">
        <v>2190</v>
      </c>
      <c r="C19" s="408">
        <f>SUM(C16:C18)</f>
        <v>5516.471552</v>
      </c>
      <c r="D19" s="406">
        <f>SUM(D16:D18)</f>
        <v>340</v>
      </c>
      <c r="E19" s="405"/>
      <c r="F19" s="407">
        <f>SUM(F16:F18)</f>
        <v>0.31797232988118351</v>
      </c>
      <c r="G19" s="407">
        <f>SUM(G16:G18)</f>
        <v>0.23464458247066944</v>
      </c>
    </row>
    <row r="20" spans="1:7" x14ac:dyDescent="0.25">
      <c r="A20" s="65" t="s">
        <v>2191</v>
      </c>
      <c r="B20" s="135" t="s">
        <v>204</v>
      </c>
      <c r="C20" s="133"/>
      <c r="D20" s="133"/>
      <c r="E20" s="156"/>
      <c r="F20" s="133"/>
      <c r="G20" s="133"/>
    </row>
    <row r="21" spans="1:7" x14ac:dyDescent="0.25">
      <c r="A21" s="65" t="s">
        <v>2192</v>
      </c>
      <c r="B21" s="135" t="s">
        <v>204</v>
      </c>
      <c r="C21" s="133"/>
      <c r="D21" s="133"/>
      <c r="E21" s="156"/>
      <c r="F21" s="133"/>
      <c r="G21" s="133"/>
    </row>
    <row r="22" spans="1:7" x14ac:dyDescent="0.25">
      <c r="A22" s="65" t="s">
        <v>2193</v>
      </c>
      <c r="B22" s="135" t="s">
        <v>204</v>
      </c>
      <c r="C22" s="133"/>
      <c r="D22" s="133"/>
      <c r="E22" s="156"/>
      <c r="F22" s="133"/>
      <c r="G22" s="133"/>
    </row>
    <row r="23" spans="1:7" x14ac:dyDescent="0.25">
      <c r="A23" s="65" t="s">
        <v>2194</v>
      </c>
      <c r="B23" s="135" t="s">
        <v>204</v>
      </c>
      <c r="C23" s="133"/>
      <c r="D23" s="133"/>
      <c r="E23" s="156"/>
      <c r="F23" s="133"/>
      <c r="G23" s="133"/>
    </row>
    <row r="24" spans="1:7" x14ac:dyDescent="0.25">
      <c r="A24" s="65" t="s">
        <v>2195</v>
      </c>
      <c r="B24" s="135" t="s">
        <v>204</v>
      </c>
      <c r="C24" s="133"/>
      <c r="D24" s="133"/>
      <c r="E24" s="156"/>
      <c r="F24" s="133"/>
      <c r="G24" s="133"/>
    </row>
    <row r="25" spans="1:7" ht="18.75" customHeight="1" x14ac:dyDescent="0.25">
      <c r="A25" s="60"/>
      <c r="B25" s="378" t="s">
        <v>2177</v>
      </c>
      <c r="C25" s="377"/>
      <c r="D25" s="306"/>
      <c r="E25" s="306"/>
      <c r="F25" s="306"/>
      <c r="G25" s="306"/>
    </row>
    <row r="26" spans="1:7" x14ac:dyDescent="0.25">
      <c r="A26" s="67"/>
      <c r="B26" s="312" t="s">
        <v>2196</v>
      </c>
      <c r="C26" s="312" t="s">
        <v>161</v>
      </c>
      <c r="D26" s="312"/>
      <c r="E26" s="312"/>
      <c r="F26" s="312" t="s">
        <v>2197</v>
      </c>
      <c r="G26" s="312"/>
    </row>
    <row r="27" spans="1:7" x14ac:dyDescent="0.25">
      <c r="A27" s="51" t="s">
        <v>2198</v>
      </c>
      <c r="B27" s="124" t="s">
        <v>646</v>
      </c>
      <c r="C27" s="408">
        <v>509.16433999999998</v>
      </c>
      <c r="D27" s="352"/>
      <c r="E27" s="402"/>
      <c r="F27" s="407">
        <f>IF($C$30=0,"",IF(C27="[For completion]","",C27/$C$30))</f>
        <v>9.2298915069544921E-2</v>
      </c>
      <c r="G27" s="156"/>
    </row>
    <row r="28" spans="1:7" x14ac:dyDescent="0.25">
      <c r="A28" s="51" t="s">
        <v>2199</v>
      </c>
      <c r="B28" s="124" t="s">
        <v>648</v>
      </c>
      <c r="C28" s="408">
        <v>5007.3072199999997</v>
      </c>
      <c r="D28" s="352"/>
      <c r="E28" s="402"/>
      <c r="F28" s="407">
        <f>IF($C$30=0,"",IF(C28="[For completion]","",C28/$C$30))</f>
        <v>0.90770108493045498</v>
      </c>
      <c r="G28" s="156"/>
    </row>
    <row r="29" spans="1:7" x14ac:dyDescent="0.25">
      <c r="A29" s="51" t="s">
        <v>2200</v>
      </c>
      <c r="B29" s="124" t="s">
        <v>200</v>
      </c>
      <c r="C29" s="408" t="s">
        <v>179</v>
      </c>
      <c r="D29" s="352"/>
      <c r="E29" s="402"/>
      <c r="F29" s="407" t="str">
        <f>IF($C$30=0,"",IF(C29="[For completion]","",C29/$C$30))</f>
        <v/>
      </c>
      <c r="G29" s="156"/>
    </row>
    <row r="30" spans="1:7" x14ac:dyDescent="0.25">
      <c r="A30" s="51" t="s">
        <v>2201</v>
      </c>
      <c r="B30" s="335" t="s">
        <v>202</v>
      </c>
      <c r="C30" s="352">
        <f>SUM(C27:C29)</f>
        <v>5516.47156</v>
      </c>
      <c r="D30" s="402"/>
      <c r="E30" s="402"/>
      <c r="F30" s="355">
        <f>SUM(F27:F29)</f>
        <v>0.99999999999999989</v>
      </c>
      <c r="G30" s="156"/>
    </row>
    <row r="31" spans="1:7" x14ac:dyDescent="0.25">
      <c r="A31" s="51" t="s">
        <v>2202</v>
      </c>
      <c r="B31" s="135" t="s">
        <v>654</v>
      </c>
      <c r="C31" s="127"/>
      <c r="D31" s="124"/>
      <c r="E31" s="124"/>
      <c r="F31" s="128">
        <f t="shared" ref="F31:F39" si="0">IF($C$30=0,"",IF(C31="[For completion]","",C31/$C$30))</f>
        <v>0</v>
      </c>
      <c r="G31" s="156"/>
    </row>
    <row r="32" spans="1:7" x14ac:dyDescent="0.25">
      <c r="A32" s="51" t="s">
        <v>2203</v>
      </c>
      <c r="B32" s="135" t="s">
        <v>2204</v>
      </c>
      <c r="C32" s="127"/>
      <c r="D32" s="124"/>
      <c r="E32" s="124"/>
      <c r="F32" s="128">
        <f t="shared" si="0"/>
        <v>0</v>
      </c>
      <c r="G32" s="129"/>
    </row>
    <row r="33" spans="1:7" x14ac:dyDescent="0.25">
      <c r="A33" s="51" t="s">
        <v>2205</v>
      </c>
      <c r="B33" s="135" t="s">
        <v>2206</v>
      </c>
      <c r="C33" s="127"/>
      <c r="D33" s="124"/>
      <c r="E33" s="124"/>
      <c r="F33" s="128">
        <f t="shared" si="0"/>
        <v>0</v>
      </c>
      <c r="G33" s="129"/>
    </row>
    <row r="34" spans="1:7" x14ac:dyDescent="0.25">
      <c r="A34" s="51" t="s">
        <v>2207</v>
      </c>
      <c r="B34" s="135" t="s">
        <v>2208</v>
      </c>
      <c r="C34" s="127"/>
      <c r="D34" s="124"/>
      <c r="E34" s="124"/>
      <c r="F34" s="128">
        <f t="shared" si="0"/>
        <v>0</v>
      </c>
      <c r="G34" s="129"/>
    </row>
    <row r="35" spans="1:7" x14ac:dyDescent="0.25">
      <c r="A35" s="51" t="s">
        <v>2209</v>
      </c>
      <c r="B35" s="135" t="s">
        <v>2210</v>
      </c>
      <c r="C35" s="127"/>
      <c r="D35" s="124"/>
      <c r="E35" s="124"/>
      <c r="F35" s="128">
        <f t="shared" si="0"/>
        <v>0</v>
      </c>
      <c r="G35" s="129"/>
    </row>
    <row r="36" spans="1:7" x14ac:dyDescent="0.25">
      <c r="A36" s="51" t="s">
        <v>2211</v>
      </c>
      <c r="B36" s="135" t="s">
        <v>2212</v>
      </c>
      <c r="C36" s="127"/>
      <c r="D36" s="124"/>
      <c r="E36" s="124"/>
      <c r="F36" s="128">
        <f t="shared" si="0"/>
        <v>0</v>
      </c>
      <c r="G36" s="129"/>
    </row>
    <row r="37" spans="1:7" x14ac:dyDescent="0.25">
      <c r="A37" s="51" t="s">
        <v>2213</v>
      </c>
      <c r="B37" s="135" t="s">
        <v>2214</v>
      </c>
      <c r="C37" s="127"/>
      <c r="D37" s="124"/>
      <c r="E37" s="124"/>
      <c r="F37" s="128">
        <f t="shared" si="0"/>
        <v>0</v>
      </c>
      <c r="G37" s="129"/>
    </row>
    <row r="38" spans="1:7" x14ac:dyDescent="0.25">
      <c r="A38" s="51" t="s">
        <v>2215</v>
      </c>
      <c r="B38" s="135" t="s">
        <v>2216</v>
      </c>
      <c r="C38" s="127"/>
      <c r="D38" s="124"/>
      <c r="E38" s="124"/>
      <c r="F38" s="128">
        <f t="shared" si="0"/>
        <v>0</v>
      </c>
      <c r="G38" s="129"/>
    </row>
    <row r="39" spans="1:7" x14ac:dyDescent="0.25">
      <c r="A39" s="51" t="s">
        <v>2217</v>
      </c>
      <c r="B39" s="135" t="s">
        <v>2218</v>
      </c>
      <c r="C39" s="127"/>
      <c r="D39" s="124"/>
      <c r="E39" s="156"/>
      <c r="F39" s="128">
        <f t="shared" si="0"/>
        <v>0</v>
      </c>
      <c r="G39" s="129"/>
    </row>
    <row r="40" spans="1:7" x14ac:dyDescent="0.25">
      <c r="A40" s="51" t="s">
        <v>2219</v>
      </c>
      <c r="B40" s="135" t="s">
        <v>2220</v>
      </c>
      <c r="C40" s="127"/>
      <c r="D40" s="124"/>
      <c r="E40" s="156"/>
      <c r="F40" s="133"/>
      <c r="G40" s="133"/>
    </row>
    <row r="41" spans="1:7" x14ac:dyDescent="0.25">
      <c r="A41" s="51" t="s">
        <v>2221</v>
      </c>
      <c r="B41" s="135" t="s">
        <v>204</v>
      </c>
      <c r="C41" s="134"/>
      <c r="D41" s="319"/>
      <c r="E41" s="156"/>
      <c r="F41" s="133"/>
      <c r="G41" s="133"/>
    </row>
    <row r="42" spans="1:7" x14ac:dyDescent="0.25">
      <c r="A42" s="51" t="s">
        <v>2222</v>
      </c>
      <c r="B42" s="135" t="s">
        <v>204</v>
      </c>
      <c r="C42" s="134"/>
      <c r="D42" s="319"/>
      <c r="E42" s="319"/>
      <c r="F42" s="133"/>
      <c r="G42" s="133"/>
    </row>
    <row r="43" spans="1:7" x14ac:dyDescent="0.25">
      <c r="A43" s="51" t="s">
        <v>2223</v>
      </c>
      <c r="B43" s="135" t="s">
        <v>204</v>
      </c>
      <c r="C43" s="134"/>
      <c r="D43" s="319"/>
      <c r="E43" s="319"/>
      <c r="F43" s="133"/>
      <c r="G43" s="133"/>
    </row>
    <row r="44" spans="1:7" x14ac:dyDescent="0.25">
      <c r="A44" s="51" t="s">
        <v>2224</v>
      </c>
      <c r="B44" s="135" t="s">
        <v>204</v>
      </c>
      <c r="C44" s="134"/>
      <c r="D44" s="319"/>
      <c r="E44" s="319"/>
      <c r="F44" s="133"/>
      <c r="G44" s="133"/>
    </row>
    <row r="45" spans="1:7" x14ac:dyDescent="0.25">
      <c r="A45" s="51" t="s">
        <v>2225</v>
      </c>
      <c r="B45" s="135" t="s">
        <v>204</v>
      </c>
      <c r="C45" s="134"/>
      <c r="D45" s="319"/>
      <c r="E45" s="319"/>
      <c r="F45" s="133"/>
      <c r="G45" s="133"/>
    </row>
    <row r="46" spans="1:7" x14ac:dyDescent="0.25">
      <c r="A46" s="51" t="s">
        <v>2226</v>
      </c>
      <c r="B46" s="135" t="s">
        <v>204</v>
      </c>
      <c r="C46" s="134"/>
      <c r="D46" s="319"/>
      <c r="E46" s="319"/>
      <c r="F46" s="133"/>
      <c r="G46" s="133"/>
    </row>
    <row r="47" spans="1:7" x14ac:dyDescent="0.25">
      <c r="A47" s="51" t="s">
        <v>2227</v>
      </c>
      <c r="B47" s="135" t="s">
        <v>204</v>
      </c>
      <c r="C47" s="134"/>
      <c r="D47" s="319"/>
      <c r="E47" s="319"/>
      <c r="F47" s="133"/>
      <c r="G47" s="156"/>
    </row>
    <row r="48" spans="1:7" x14ac:dyDescent="0.25">
      <c r="A48" s="51" t="s">
        <v>2228</v>
      </c>
      <c r="B48" s="135" t="s">
        <v>204</v>
      </c>
      <c r="C48" s="134"/>
      <c r="D48" s="319"/>
      <c r="E48" s="319"/>
      <c r="F48" s="133"/>
      <c r="G48" s="156"/>
    </row>
    <row r="49" spans="1:7" x14ac:dyDescent="0.25">
      <c r="A49" s="67"/>
      <c r="B49" s="312" t="s">
        <v>664</v>
      </c>
      <c r="C49" s="312" t="s">
        <v>665</v>
      </c>
      <c r="D49" s="312" t="s">
        <v>666</v>
      </c>
      <c r="E49" s="312"/>
      <c r="F49" s="312" t="s">
        <v>2229</v>
      </c>
      <c r="G49" s="312"/>
    </row>
    <row r="50" spans="1:7" x14ac:dyDescent="0.25">
      <c r="A50" s="51" t="s">
        <v>2230</v>
      </c>
      <c r="B50" s="124" t="s">
        <v>2231</v>
      </c>
      <c r="C50" s="408">
        <v>53</v>
      </c>
      <c r="D50" s="408">
        <v>287</v>
      </c>
      <c r="E50" s="402"/>
      <c r="F50" s="408">
        <v>100</v>
      </c>
      <c r="G50" s="133"/>
    </row>
    <row r="51" spans="1:7" x14ac:dyDescent="0.25">
      <c r="A51" s="51" t="s">
        <v>2232</v>
      </c>
      <c r="B51" s="136" t="s">
        <v>671</v>
      </c>
      <c r="C51" s="402"/>
      <c r="D51" s="402"/>
      <c r="E51" s="402"/>
      <c r="F51" s="402"/>
      <c r="G51" s="133"/>
    </row>
    <row r="52" spans="1:7" x14ac:dyDescent="0.25">
      <c r="A52" s="51" t="s">
        <v>2233</v>
      </c>
      <c r="B52" s="136" t="s">
        <v>673</v>
      </c>
      <c r="C52" s="124"/>
      <c r="D52" s="124"/>
      <c r="E52" s="124"/>
      <c r="F52" s="124"/>
      <c r="G52" s="133"/>
    </row>
    <row r="53" spans="1:7" x14ac:dyDescent="0.25">
      <c r="A53" s="51" t="s">
        <v>2234</v>
      </c>
      <c r="B53" s="136"/>
      <c r="C53" s="124"/>
      <c r="D53" s="124"/>
      <c r="E53" s="124"/>
      <c r="F53" s="124"/>
      <c r="G53" s="133"/>
    </row>
    <row r="54" spans="1:7" x14ac:dyDescent="0.25">
      <c r="A54" s="51" t="s">
        <v>2235</v>
      </c>
      <c r="B54" s="136"/>
      <c r="C54" s="124"/>
      <c r="D54" s="124"/>
      <c r="E54" s="124"/>
      <c r="F54" s="124"/>
      <c r="G54" s="133"/>
    </row>
    <row r="55" spans="1:7" x14ac:dyDescent="0.25">
      <c r="A55" s="51" t="s">
        <v>2236</v>
      </c>
      <c r="B55" s="136"/>
      <c r="C55" s="124"/>
      <c r="D55" s="124"/>
      <c r="E55" s="124"/>
      <c r="F55" s="124"/>
      <c r="G55" s="133"/>
    </row>
    <row r="56" spans="1:7" x14ac:dyDescent="0.25">
      <c r="A56" s="51" t="s">
        <v>2237</v>
      </c>
      <c r="B56" s="136"/>
      <c r="C56" s="124"/>
      <c r="D56" s="124"/>
      <c r="E56" s="124"/>
      <c r="F56" s="124"/>
      <c r="G56" s="133"/>
    </row>
    <row r="57" spans="1:7" x14ac:dyDescent="0.25">
      <c r="A57" s="67"/>
      <c r="B57" s="312" t="s">
        <v>678</v>
      </c>
      <c r="C57" s="312" t="s">
        <v>679</v>
      </c>
      <c r="D57" s="312" t="s">
        <v>680</v>
      </c>
      <c r="E57" s="312"/>
      <c r="F57" s="312" t="s">
        <v>2238</v>
      </c>
      <c r="G57" s="312"/>
    </row>
    <row r="58" spans="1:7" x14ac:dyDescent="0.25">
      <c r="A58" s="51" t="s">
        <v>2239</v>
      </c>
      <c r="B58" s="124" t="s">
        <v>682</v>
      </c>
      <c r="C58" s="407">
        <v>0.58599999999999997</v>
      </c>
      <c r="D58" s="407">
        <v>0.2</v>
      </c>
      <c r="E58" s="430"/>
      <c r="F58" s="407">
        <v>0.23599999999999999</v>
      </c>
      <c r="G58" s="133"/>
    </row>
    <row r="59" spans="1:7" x14ac:dyDescent="0.25">
      <c r="A59" s="51" t="s">
        <v>2240</v>
      </c>
      <c r="B59" s="124"/>
      <c r="C59" s="355"/>
      <c r="D59" s="355"/>
      <c r="E59" s="430"/>
      <c r="F59" s="355"/>
      <c r="G59" s="133"/>
    </row>
    <row r="60" spans="1:7" x14ac:dyDescent="0.25">
      <c r="A60" s="51" t="s">
        <v>2241</v>
      </c>
      <c r="B60" s="124"/>
      <c r="C60" s="137"/>
      <c r="D60" s="137"/>
      <c r="E60" s="126"/>
      <c r="F60" s="137"/>
      <c r="G60" s="133"/>
    </row>
    <row r="61" spans="1:7" x14ac:dyDescent="0.25">
      <c r="A61" s="51" t="s">
        <v>2242</v>
      </c>
      <c r="B61" s="124"/>
      <c r="C61" s="137"/>
      <c r="D61" s="137"/>
      <c r="E61" s="126"/>
      <c r="F61" s="137"/>
      <c r="G61" s="133"/>
    </row>
    <row r="62" spans="1:7" x14ac:dyDescent="0.25">
      <c r="A62" s="51" t="s">
        <v>2243</v>
      </c>
      <c r="B62" s="124"/>
      <c r="C62" s="137"/>
      <c r="D62" s="137"/>
      <c r="E62" s="126"/>
      <c r="F62" s="137"/>
      <c r="G62" s="133"/>
    </row>
    <row r="63" spans="1:7" x14ac:dyDescent="0.25">
      <c r="A63" s="51" t="s">
        <v>2244</v>
      </c>
      <c r="B63" s="124"/>
      <c r="C63" s="137"/>
      <c r="D63" s="137"/>
      <c r="E63" s="126"/>
      <c r="F63" s="137"/>
      <c r="G63" s="133"/>
    </row>
    <row r="64" spans="1:7" x14ac:dyDescent="0.25">
      <c r="A64" s="51" t="s">
        <v>2245</v>
      </c>
      <c r="B64" s="124"/>
      <c r="C64" s="137"/>
      <c r="D64" s="137"/>
      <c r="E64" s="126"/>
      <c r="F64" s="137"/>
      <c r="G64" s="133"/>
    </row>
    <row r="65" spans="1:7" x14ac:dyDescent="0.25">
      <c r="A65" s="67"/>
      <c r="B65" s="312" t="s">
        <v>689</v>
      </c>
      <c r="C65" s="312" t="s">
        <v>679</v>
      </c>
      <c r="D65" s="312" t="s">
        <v>680</v>
      </c>
      <c r="E65" s="312"/>
      <c r="F65" s="312" t="s">
        <v>2238</v>
      </c>
      <c r="G65" s="312"/>
    </row>
    <row r="66" spans="1:7" x14ac:dyDescent="0.25">
      <c r="A66" s="51" t="s">
        <v>2246</v>
      </c>
      <c r="B66" s="336" t="s">
        <v>691</v>
      </c>
      <c r="C66" s="425">
        <f>SUM(C67:C93)</f>
        <v>1</v>
      </c>
      <c r="D66" s="425">
        <f>SUM(D67:D93)</f>
        <v>0.99909999999999999</v>
      </c>
      <c r="E66" s="355"/>
      <c r="F66" s="425">
        <f>SUM(F67:F93)</f>
        <v>1</v>
      </c>
      <c r="G66" s="133"/>
    </row>
    <row r="67" spans="1:7" x14ac:dyDescent="0.25">
      <c r="A67" s="51" t="s">
        <v>2247</v>
      </c>
      <c r="B67" s="124" t="s">
        <v>693</v>
      </c>
      <c r="C67" s="407" t="s">
        <v>179</v>
      </c>
      <c r="D67" s="407" t="s">
        <v>179</v>
      </c>
      <c r="E67" s="355"/>
      <c r="F67" s="407" t="s">
        <v>179</v>
      </c>
      <c r="G67" s="133"/>
    </row>
    <row r="68" spans="1:7" x14ac:dyDescent="0.25">
      <c r="A68" s="51" t="s">
        <v>2248</v>
      </c>
      <c r="B68" s="124" t="s">
        <v>695</v>
      </c>
      <c r="C68" s="407" t="s">
        <v>179</v>
      </c>
      <c r="D68" s="407" t="s">
        <v>179</v>
      </c>
      <c r="E68" s="355"/>
      <c r="F68" s="407" t="s">
        <v>179</v>
      </c>
      <c r="G68" s="133"/>
    </row>
    <row r="69" spans="1:7" x14ac:dyDescent="0.25">
      <c r="A69" s="51" t="s">
        <v>2249</v>
      </c>
      <c r="B69" s="124" t="s">
        <v>697</v>
      </c>
      <c r="C69" s="407" t="s">
        <v>179</v>
      </c>
      <c r="D69" s="407" t="s">
        <v>179</v>
      </c>
      <c r="E69" s="355"/>
      <c r="F69" s="407" t="s">
        <v>179</v>
      </c>
      <c r="G69" s="133"/>
    </row>
    <row r="70" spans="1:7" x14ac:dyDescent="0.25">
      <c r="A70" s="51" t="s">
        <v>2250</v>
      </c>
      <c r="B70" s="124" t="s">
        <v>699</v>
      </c>
      <c r="C70" s="407" t="s">
        <v>179</v>
      </c>
      <c r="D70" s="407" t="s">
        <v>179</v>
      </c>
      <c r="E70" s="355"/>
      <c r="F70" s="407" t="s">
        <v>179</v>
      </c>
      <c r="G70" s="133"/>
    </row>
    <row r="71" spans="1:7" x14ac:dyDescent="0.25">
      <c r="A71" s="51" t="s">
        <v>2251</v>
      </c>
      <c r="B71" s="124" t="s">
        <v>701</v>
      </c>
      <c r="C71" s="407" t="s">
        <v>179</v>
      </c>
      <c r="D71" s="407" t="s">
        <v>179</v>
      </c>
      <c r="E71" s="355"/>
      <c r="F71" s="407" t="s">
        <v>179</v>
      </c>
      <c r="G71" s="133"/>
    </row>
    <row r="72" spans="1:7" x14ac:dyDescent="0.25">
      <c r="A72" s="51" t="s">
        <v>2252</v>
      </c>
      <c r="B72" s="124" t="s">
        <v>703</v>
      </c>
      <c r="C72" s="407" t="s">
        <v>179</v>
      </c>
      <c r="D72" s="407">
        <v>1.41E-2</v>
      </c>
      <c r="E72" s="355"/>
      <c r="F72" s="407">
        <v>1.2800000000000001E-2</v>
      </c>
      <c r="G72" s="133"/>
    </row>
    <row r="73" spans="1:7" x14ac:dyDescent="0.25">
      <c r="A73" s="51" t="s">
        <v>2253</v>
      </c>
      <c r="B73" s="124" t="s">
        <v>705</v>
      </c>
      <c r="C73" s="407" t="s">
        <v>179</v>
      </c>
      <c r="D73" s="407" t="s">
        <v>179</v>
      </c>
      <c r="E73" s="355"/>
      <c r="F73" s="407" t="s">
        <v>179</v>
      </c>
      <c r="G73" s="133"/>
    </row>
    <row r="74" spans="1:7" x14ac:dyDescent="0.25">
      <c r="A74" s="51" t="s">
        <v>2254</v>
      </c>
      <c r="B74" s="124" t="s">
        <v>707</v>
      </c>
      <c r="C74" s="407" t="s">
        <v>179</v>
      </c>
      <c r="D74" s="407" t="s">
        <v>179</v>
      </c>
      <c r="E74" s="355"/>
      <c r="F74" s="407" t="s">
        <v>179</v>
      </c>
      <c r="G74" s="133"/>
    </row>
    <row r="75" spans="1:7" x14ac:dyDescent="0.25">
      <c r="A75" s="51" t="s">
        <v>2255</v>
      </c>
      <c r="B75" s="124" t="s">
        <v>709</v>
      </c>
      <c r="C75" s="407" t="s">
        <v>179</v>
      </c>
      <c r="D75" s="407" t="s">
        <v>179</v>
      </c>
      <c r="E75" s="355"/>
      <c r="F75" s="407" t="s">
        <v>179</v>
      </c>
      <c r="G75" s="133"/>
    </row>
    <row r="76" spans="1:7" x14ac:dyDescent="0.25">
      <c r="A76" s="51" t="s">
        <v>2256</v>
      </c>
      <c r="B76" s="124" t="s">
        <v>711</v>
      </c>
      <c r="C76" s="407" t="s">
        <v>179</v>
      </c>
      <c r="D76" s="407">
        <v>9.9000000000000005E-2</v>
      </c>
      <c r="E76" s="355"/>
      <c r="F76" s="407">
        <v>9.0200000000000002E-2</v>
      </c>
      <c r="G76" s="133"/>
    </row>
    <row r="77" spans="1:7" x14ac:dyDescent="0.25">
      <c r="A77" s="51" t="s">
        <v>2257</v>
      </c>
      <c r="B77" s="124" t="s">
        <v>2</v>
      </c>
      <c r="C77" s="407">
        <v>0.85799999999999998</v>
      </c>
      <c r="D77" s="407">
        <v>0.49</v>
      </c>
      <c r="E77" s="355"/>
      <c r="F77" s="407">
        <v>0.52380000000000004</v>
      </c>
      <c r="G77" s="133"/>
    </row>
    <row r="78" spans="1:7" x14ac:dyDescent="0.25">
      <c r="A78" s="51" t="s">
        <v>2258</v>
      </c>
      <c r="B78" s="124" t="s">
        <v>714</v>
      </c>
      <c r="C78" s="407" t="s">
        <v>179</v>
      </c>
      <c r="D78" s="407" t="s">
        <v>179</v>
      </c>
      <c r="E78" s="355"/>
      <c r="F78" s="407" t="s">
        <v>179</v>
      </c>
      <c r="G78" s="133"/>
    </row>
    <row r="79" spans="1:7" x14ac:dyDescent="0.25">
      <c r="A79" s="51" t="s">
        <v>2259</v>
      </c>
      <c r="B79" s="124" t="s">
        <v>716</v>
      </c>
      <c r="C79" s="407">
        <v>0.14199999999999999</v>
      </c>
      <c r="D79" s="407">
        <v>0.22800000000000001</v>
      </c>
      <c r="E79" s="355"/>
      <c r="F79" s="407">
        <v>0.2203</v>
      </c>
      <c r="G79" s="133"/>
    </row>
    <row r="80" spans="1:7" x14ac:dyDescent="0.25">
      <c r="A80" s="51" t="s">
        <v>2260</v>
      </c>
      <c r="B80" s="124" t="s">
        <v>718</v>
      </c>
      <c r="C80" s="407" t="s">
        <v>179</v>
      </c>
      <c r="D80" s="407" t="s">
        <v>179</v>
      </c>
      <c r="E80" s="355"/>
      <c r="F80" s="407" t="s">
        <v>179</v>
      </c>
      <c r="G80" s="133"/>
    </row>
    <row r="81" spans="1:7" x14ac:dyDescent="0.25">
      <c r="A81" s="51" t="s">
        <v>2261</v>
      </c>
      <c r="B81" s="124" t="s">
        <v>720</v>
      </c>
      <c r="C81" s="407" t="s">
        <v>179</v>
      </c>
      <c r="D81" s="407" t="s">
        <v>179</v>
      </c>
      <c r="E81" s="355"/>
      <c r="F81" s="407" t="s">
        <v>179</v>
      </c>
      <c r="G81" s="133"/>
    </row>
    <row r="82" spans="1:7" x14ac:dyDescent="0.25">
      <c r="A82" s="51" t="s">
        <v>2262</v>
      </c>
      <c r="B82" s="124" t="s">
        <v>722</v>
      </c>
      <c r="C82" s="407" t="s">
        <v>179</v>
      </c>
      <c r="D82" s="407" t="s">
        <v>179</v>
      </c>
      <c r="E82" s="355"/>
      <c r="F82" s="407" t="s">
        <v>179</v>
      </c>
      <c r="G82" s="133"/>
    </row>
    <row r="83" spans="1:7" x14ac:dyDescent="0.25">
      <c r="A83" s="51" t="s">
        <v>2263</v>
      </c>
      <c r="B83" s="124" t="s">
        <v>724</v>
      </c>
      <c r="C83" s="407" t="s">
        <v>179</v>
      </c>
      <c r="D83" s="407" t="s">
        <v>179</v>
      </c>
      <c r="E83" s="355"/>
      <c r="F83" s="407" t="s">
        <v>179</v>
      </c>
      <c r="G83" s="133"/>
    </row>
    <row r="84" spans="1:7" x14ac:dyDescent="0.25">
      <c r="A84" s="51" t="s">
        <v>2264</v>
      </c>
      <c r="B84" s="124" t="s">
        <v>726</v>
      </c>
      <c r="C84" s="407" t="s">
        <v>179</v>
      </c>
      <c r="D84" s="407" t="s">
        <v>179</v>
      </c>
      <c r="E84" s="355"/>
      <c r="F84" s="407" t="s">
        <v>179</v>
      </c>
      <c r="G84" s="133"/>
    </row>
    <row r="85" spans="1:7" x14ac:dyDescent="0.25">
      <c r="A85" s="51" t="s">
        <v>2265</v>
      </c>
      <c r="B85" s="124" t="s">
        <v>728</v>
      </c>
      <c r="C85" s="407" t="s">
        <v>179</v>
      </c>
      <c r="D85" s="407" t="s">
        <v>179</v>
      </c>
      <c r="E85" s="355"/>
      <c r="F85" s="407" t="s">
        <v>179</v>
      </c>
      <c r="G85" s="133"/>
    </row>
    <row r="86" spans="1:7" x14ac:dyDescent="0.25">
      <c r="A86" s="51" t="s">
        <v>2266</v>
      </c>
      <c r="B86" s="124" t="s">
        <v>730</v>
      </c>
      <c r="C86" s="407" t="s">
        <v>179</v>
      </c>
      <c r="D86" s="407" t="s">
        <v>179</v>
      </c>
      <c r="E86" s="355"/>
      <c r="F86" s="407" t="s">
        <v>179</v>
      </c>
      <c r="G86" s="133"/>
    </row>
    <row r="87" spans="1:7" x14ac:dyDescent="0.25">
      <c r="A87" s="51" t="s">
        <v>2267</v>
      </c>
      <c r="B87" s="124" t="s">
        <v>732</v>
      </c>
      <c r="C87" s="407" t="s">
        <v>179</v>
      </c>
      <c r="D87" s="407">
        <v>0.16800000000000001</v>
      </c>
      <c r="E87" s="355"/>
      <c r="F87" s="407">
        <v>0.15290000000000001</v>
      </c>
      <c r="G87" s="133"/>
    </row>
    <row r="88" spans="1:7" x14ac:dyDescent="0.25">
      <c r="A88" s="51" t="s">
        <v>2268</v>
      </c>
      <c r="B88" s="124" t="s">
        <v>734</v>
      </c>
      <c r="C88" s="128" t="s">
        <v>179</v>
      </c>
      <c r="D88" s="128" t="s">
        <v>179</v>
      </c>
      <c r="E88" s="137"/>
      <c r="F88" s="128" t="s">
        <v>179</v>
      </c>
      <c r="G88" s="133"/>
    </row>
    <row r="89" spans="1:7" x14ac:dyDescent="0.25">
      <c r="A89" s="51" t="s">
        <v>2269</v>
      </c>
      <c r="B89" s="124" t="s">
        <v>736</v>
      </c>
      <c r="C89" s="128" t="s">
        <v>179</v>
      </c>
      <c r="D89" s="128" t="s">
        <v>179</v>
      </c>
      <c r="E89" s="137"/>
      <c r="F89" s="128" t="s">
        <v>179</v>
      </c>
      <c r="G89" s="133"/>
    </row>
    <row r="90" spans="1:7" x14ac:dyDescent="0.25">
      <c r="A90" s="51" t="s">
        <v>2270</v>
      </c>
      <c r="B90" s="124" t="s">
        <v>738</v>
      </c>
      <c r="C90" s="128" t="s">
        <v>179</v>
      </c>
      <c r="D90" s="128" t="s">
        <v>179</v>
      </c>
      <c r="E90" s="137"/>
      <c r="F90" s="128" t="s">
        <v>179</v>
      </c>
      <c r="G90" s="133"/>
    </row>
    <row r="91" spans="1:7" x14ac:dyDescent="0.25">
      <c r="A91" s="51" t="s">
        <v>2271</v>
      </c>
      <c r="B91" s="124" t="s">
        <v>740</v>
      </c>
      <c r="C91" s="128" t="s">
        <v>179</v>
      </c>
      <c r="D91" s="128" t="s">
        <v>179</v>
      </c>
      <c r="E91" s="137"/>
      <c r="F91" s="128" t="s">
        <v>179</v>
      </c>
      <c r="G91" s="133"/>
    </row>
    <row r="92" spans="1:7" x14ac:dyDescent="0.25">
      <c r="A92" s="51" t="s">
        <v>2272</v>
      </c>
      <c r="B92" s="124" t="s">
        <v>742</v>
      </c>
      <c r="C92" s="128" t="s">
        <v>179</v>
      </c>
      <c r="D92" s="128" t="s">
        <v>179</v>
      </c>
      <c r="E92" s="137"/>
      <c r="F92" s="128" t="s">
        <v>179</v>
      </c>
      <c r="G92" s="133"/>
    </row>
    <row r="93" spans="1:7" x14ac:dyDescent="0.25">
      <c r="A93" s="51" t="s">
        <v>2273</v>
      </c>
      <c r="B93" s="124" t="s">
        <v>744</v>
      </c>
      <c r="C93" s="128" t="s">
        <v>179</v>
      </c>
      <c r="D93" s="128" t="s">
        <v>179</v>
      </c>
      <c r="E93" s="137"/>
      <c r="F93" s="128" t="s">
        <v>179</v>
      </c>
      <c r="G93" s="133"/>
    </row>
    <row r="94" spans="1:7" x14ac:dyDescent="0.25">
      <c r="A94" s="51" t="s">
        <v>2274</v>
      </c>
      <c r="B94" s="336" t="s">
        <v>401</v>
      </c>
      <c r="C94" s="159">
        <f>SUM(C95:C97)</f>
        <v>0</v>
      </c>
      <c r="D94" s="159">
        <f>SUM(D95:D97)</f>
        <v>0</v>
      </c>
      <c r="E94" s="159"/>
      <c r="F94" s="159">
        <f>SUM(F95:F97)</f>
        <v>0</v>
      </c>
      <c r="G94" s="133"/>
    </row>
    <row r="95" spans="1:7" x14ac:dyDescent="0.25">
      <c r="A95" s="51" t="s">
        <v>2275</v>
      </c>
      <c r="B95" s="124" t="s">
        <v>747</v>
      </c>
      <c r="C95" s="128" t="s">
        <v>179</v>
      </c>
      <c r="D95" s="128" t="s">
        <v>179</v>
      </c>
      <c r="E95" s="137"/>
      <c r="F95" s="128" t="s">
        <v>179</v>
      </c>
      <c r="G95" s="133"/>
    </row>
    <row r="96" spans="1:7" x14ac:dyDescent="0.25">
      <c r="A96" s="51" t="s">
        <v>2276</v>
      </c>
      <c r="B96" s="124" t="s">
        <v>749</v>
      </c>
      <c r="C96" s="128" t="s">
        <v>179</v>
      </c>
      <c r="D96" s="128" t="s">
        <v>179</v>
      </c>
      <c r="E96" s="137"/>
      <c r="F96" s="128" t="s">
        <v>179</v>
      </c>
      <c r="G96" s="133"/>
    </row>
    <row r="97" spans="1:7" x14ac:dyDescent="0.25">
      <c r="A97" s="51" t="s">
        <v>2277</v>
      </c>
      <c r="B97" s="124" t="s">
        <v>751</v>
      </c>
      <c r="C97" s="128" t="s">
        <v>179</v>
      </c>
      <c r="D97" s="128" t="s">
        <v>179</v>
      </c>
      <c r="E97" s="137"/>
      <c r="F97" s="128" t="s">
        <v>179</v>
      </c>
      <c r="G97" s="133"/>
    </row>
    <row r="98" spans="1:7" x14ac:dyDescent="0.25">
      <c r="A98" s="51" t="s">
        <v>2278</v>
      </c>
      <c r="B98" s="336" t="s">
        <v>200</v>
      </c>
      <c r="C98" s="159">
        <f>SUM(C99:C109)</f>
        <v>0</v>
      </c>
      <c r="D98" s="159">
        <f>SUM(D99:D109)</f>
        <v>0</v>
      </c>
      <c r="E98" s="159"/>
      <c r="F98" s="159">
        <f>SUM(F99:F109)</f>
        <v>0</v>
      </c>
      <c r="G98" s="133"/>
    </row>
    <row r="99" spans="1:7" x14ac:dyDescent="0.25">
      <c r="A99" s="51" t="s">
        <v>2279</v>
      </c>
      <c r="B99" s="133" t="s">
        <v>403</v>
      </c>
      <c r="C99" s="128" t="s">
        <v>179</v>
      </c>
      <c r="D99" s="128" t="s">
        <v>179</v>
      </c>
      <c r="E99" s="137"/>
      <c r="F99" s="128" t="s">
        <v>179</v>
      </c>
      <c r="G99" s="133"/>
    </row>
    <row r="100" spans="1:7" x14ac:dyDescent="0.25">
      <c r="A100" s="51" t="s">
        <v>2280</v>
      </c>
      <c r="B100" s="124" t="s">
        <v>755</v>
      </c>
      <c r="C100" s="128" t="s">
        <v>179</v>
      </c>
      <c r="D100" s="128" t="s">
        <v>179</v>
      </c>
      <c r="E100" s="137"/>
      <c r="F100" s="128" t="s">
        <v>179</v>
      </c>
      <c r="G100" s="133"/>
    </row>
    <row r="101" spans="1:7" x14ac:dyDescent="0.25">
      <c r="A101" s="51" t="s">
        <v>2281</v>
      </c>
      <c r="B101" s="133" t="s">
        <v>405</v>
      </c>
      <c r="C101" s="128" t="s">
        <v>179</v>
      </c>
      <c r="D101" s="128" t="s">
        <v>179</v>
      </c>
      <c r="E101" s="137"/>
      <c r="F101" s="128" t="s">
        <v>179</v>
      </c>
      <c r="G101" s="133"/>
    </row>
    <row r="102" spans="1:7" x14ac:dyDescent="0.25">
      <c r="A102" s="51" t="s">
        <v>2282</v>
      </c>
      <c r="B102" s="133" t="s">
        <v>407</v>
      </c>
      <c r="C102" s="128" t="s">
        <v>179</v>
      </c>
      <c r="D102" s="128" t="s">
        <v>179</v>
      </c>
      <c r="E102" s="137"/>
      <c r="F102" s="128" t="s">
        <v>179</v>
      </c>
      <c r="G102" s="133"/>
    </row>
    <row r="103" spans="1:7" x14ac:dyDescent="0.25">
      <c r="A103" s="51" t="s">
        <v>2283</v>
      </c>
      <c r="B103" s="133" t="s">
        <v>409</v>
      </c>
      <c r="C103" s="128" t="s">
        <v>179</v>
      </c>
      <c r="D103" s="128" t="s">
        <v>179</v>
      </c>
      <c r="E103" s="137"/>
      <c r="F103" s="128" t="s">
        <v>179</v>
      </c>
      <c r="G103" s="133"/>
    </row>
    <row r="104" spans="1:7" x14ac:dyDescent="0.25">
      <c r="A104" s="51" t="s">
        <v>2284</v>
      </c>
      <c r="B104" s="133" t="s">
        <v>411</v>
      </c>
      <c r="C104" s="128" t="s">
        <v>179</v>
      </c>
      <c r="D104" s="128" t="s">
        <v>179</v>
      </c>
      <c r="E104" s="137"/>
      <c r="F104" s="128" t="s">
        <v>179</v>
      </c>
      <c r="G104" s="133"/>
    </row>
    <row r="105" spans="1:7" x14ac:dyDescent="0.25">
      <c r="A105" s="51" t="s">
        <v>2285</v>
      </c>
      <c r="B105" s="133" t="s">
        <v>413</v>
      </c>
      <c r="C105" s="128" t="s">
        <v>179</v>
      </c>
      <c r="D105" s="128" t="s">
        <v>179</v>
      </c>
      <c r="E105" s="137"/>
      <c r="F105" s="128" t="s">
        <v>179</v>
      </c>
      <c r="G105" s="133"/>
    </row>
    <row r="106" spans="1:7" x14ac:dyDescent="0.25">
      <c r="A106" s="51" t="s">
        <v>2286</v>
      </c>
      <c r="B106" s="133" t="s">
        <v>415</v>
      </c>
      <c r="C106" s="128" t="s">
        <v>179</v>
      </c>
      <c r="D106" s="128" t="s">
        <v>179</v>
      </c>
      <c r="E106" s="137"/>
      <c r="F106" s="128" t="s">
        <v>179</v>
      </c>
      <c r="G106" s="133"/>
    </row>
    <row r="107" spans="1:7" x14ac:dyDescent="0.25">
      <c r="A107" s="51" t="s">
        <v>2287</v>
      </c>
      <c r="B107" s="133" t="s">
        <v>417</v>
      </c>
      <c r="C107" s="128" t="s">
        <v>179</v>
      </c>
      <c r="D107" s="128" t="s">
        <v>179</v>
      </c>
      <c r="E107" s="137"/>
      <c r="F107" s="128" t="s">
        <v>179</v>
      </c>
      <c r="G107" s="133"/>
    </row>
    <row r="108" spans="1:7" x14ac:dyDescent="0.25">
      <c r="A108" s="51" t="s">
        <v>2288</v>
      </c>
      <c r="B108" s="133" t="s">
        <v>419</v>
      </c>
      <c r="C108" s="128" t="s">
        <v>179</v>
      </c>
      <c r="D108" s="128" t="s">
        <v>179</v>
      </c>
      <c r="E108" s="137"/>
      <c r="F108" s="128" t="s">
        <v>179</v>
      </c>
      <c r="G108" s="133"/>
    </row>
    <row r="109" spans="1:7" x14ac:dyDescent="0.25">
      <c r="A109" s="51" t="s">
        <v>2289</v>
      </c>
      <c r="B109" s="133" t="s">
        <v>200</v>
      </c>
      <c r="C109" s="128" t="s">
        <v>179</v>
      </c>
      <c r="D109" s="128" t="s">
        <v>179</v>
      </c>
      <c r="E109" s="137"/>
      <c r="F109" s="128" t="s">
        <v>179</v>
      </c>
      <c r="G109" s="133"/>
    </row>
    <row r="110" spans="1:7" x14ac:dyDescent="0.25">
      <c r="A110" s="51" t="s">
        <v>2290</v>
      </c>
      <c r="B110" s="135" t="s">
        <v>204</v>
      </c>
      <c r="C110" s="137"/>
      <c r="D110" s="137"/>
      <c r="E110" s="137"/>
      <c r="F110" s="137"/>
      <c r="G110" s="133"/>
    </row>
    <row r="111" spans="1:7" x14ac:dyDescent="0.25">
      <c r="A111" s="51" t="s">
        <v>2291</v>
      </c>
      <c r="B111" s="135" t="s">
        <v>204</v>
      </c>
      <c r="C111" s="137"/>
      <c r="D111" s="137"/>
      <c r="E111" s="137"/>
      <c r="F111" s="137"/>
      <c r="G111" s="133"/>
    </row>
    <row r="112" spans="1:7" x14ac:dyDescent="0.25">
      <c r="A112" s="51" t="s">
        <v>2292</v>
      </c>
      <c r="B112" s="135" t="s">
        <v>204</v>
      </c>
      <c r="C112" s="137"/>
      <c r="D112" s="137"/>
      <c r="E112" s="137"/>
      <c r="F112" s="137"/>
      <c r="G112" s="133"/>
    </row>
    <row r="113" spans="1:7" x14ac:dyDescent="0.25">
      <c r="A113" s="51" t="s">
        <v>2293</v>
      </c>
      <c r="B113" s="135" t="s">
        <v>204</v>
      </c>
      <c r="C113" s="137"/>
      <c r="D113" s="137"/>
      <c r="E113" s="137"/>
      <c r="F113" s="137"/>
      <c r="G113" s="133"/>
    </row>
    <row r="114" spans="1:7" x14ac:dyDescent="0.25">
      <c r="A114" s="51" t="s">
        <v>2294</v>
      </c>
      <c r="B114" s="135" t="s">
        <v>204</v>
      </c>
      <c r="C114" s="137"/>
      <c r="D114" s="137"/>
      <c r="E114" s="137"/>
      <c r="F114" s="137"/>
      <c r="G114" s="133"/>
    </row>
    <row r="115" spans="1:7" x14ac:dyDescent="0.25">
      <c r="A115" s="51" t="s">
        <v>2295</v>
      </c>
      <c r="B115" s="135" t="s">
        <v>204</v>
      </c>
      <c r="C115" s="137"/>
      <c r="D115" s="137"/>
      <c r="E115" s="137"/>
      <c r="F115" s="137"/>
      <c r="G115" s="133"/>
    </row>
    <row r="116" spans="1:7" x14ac:dyDescent="0.25">
      <c r="A116" s="51" t="s">
        <v>2296</v>
      </c>
      <c r="B116" s="135" t="s">
        <v>204</v>
      </c>
      <c r="C116" s="137"/>
      <c r="D116" s="137"/>
      <c r="E116" s="137"/>
      <c r="F116" s="137"/>
      <c r="G116" s="133"/>
    </row>
    <row r="117" spans="1:7" x14ac:dyDescent="0.25">
      <c r="A117" s="51" t="s">
        <v>2297</v>
      </c>
      <c r="B117" s="135" t="s">
        <v>204</v>
      </c>
      <c r="C117" s="137"/>
      <c r="D117" s="137"/>
      <c r="E117" s="137"/>
      <c r="F117" s="137"/>
      <c r="G117" s="133"/>
    </row>
    <row r="118" spans="1:7" x14ac:dyDescent="0.25">
      <c r="A118" s="51" t="s">
        <v>2298</v>
      </c>
      <c r="B118" s="135" t="s">
        <v>204</v>
      </c>
      <c r="C118" s="137"/>
      <c r="D118" s="137"/>
      <c r="E118" s="137"/>
      <c r="F118" s="137"/>
      <c r="G118" s="133"/>
    </row>
    <row r="119" spans="1:7" x14ac:dyDescent="0.25">
      <c r="A119" s="51" t="s">
        <v>2299</v>
      </c>
      <c r="B119" s="135" t="s">
        <v>204</v>
      </c>
      <c r="C119" s="137"/>
      <c r="D119" s="137"/>
      <c r="E119" s="137"/>
      <c r="F119" s="137"/>
      <c r="G119" s="133"/>
    </row>
    <row r="120" spans="1:7" x14ac:dyDescent="0.25">
      <c r="A120" s="67"/>
      <c r="B120" s="312" t="s">
        <v>775</v>
      </c>
      <c r="C120" s="312" t="s">
        <v>679</v>
      </c>
      <c r="D120" s="312" t="s">
        <v>680</v>
      </c>
      <c r="E120" s="312"/>
      <c r="F120" s="312" t="s">
        <v>644</v>
      </c>
      <c r="G120" s="312"/>
    </row>
    <row r="121" spans="1:7" x14ac:dyDescent="0.25">
      <c r="A121" s="51" t="s">
        <v>2300</v>
      </c>
      <c r="B121" s="133" t="s">
        <v>777</v>
      </c>
      <c r="C121" s="407">
        <v>0.14349999999999999</v>
      </c>
      <c r="D121" s="407">
        <v>4.2799999999999998E-2</v>
      </c>
      <c r="E121" s="355"/>
      <c r="F121" s="407">
        <v>5.21E-2</v>
      </c>
      <c r="G121" s="415"/>
    </row>
    <row r="122" spans="1:7" x14ac:dyDescent="0.25">
      <c r="A122" s="51" t="s">
        <v>2301</v>
      </c>
      <c r="B122" s="133" t="s">
        <v>779</v>
      </c>
      <c r="C122" s="407">
        <v>5.57E-2</v>
      </c>
      <c r="D122" s="407">
        <v>9.9100000000000008E-2</v>
      </c>
      <c r="E122" s="355"/>
      <c r="F122" s="407">
        <v>9.5100000000000004E-2</v>
      </c>
      <c r="G122" s="415"/>
    </row>
    <row r="123" spans="1:7" x14ac:dyDescent="0.25">
      <c r="A123" s="51" t="s">
        <v>2302</v>
      </c>
      <c r="B123" s="133" t="s">
        <v>781</v>
      </c>
      <c r="C123" s="407">
        <v>0.17599999999999999</v>
      </c>
      <c r="D123" s="407">
        <v>4.3099999999999999E-2</v>
      </c>
      <c r="E123" s="355"/>
      <c r="F123" s="407">
        <v>5.5399999999999998E-2</v>
      </c>
      <c r="G123" s="415"/>
    </row>
    <row r="124" spans="1:7" x14ac:dyDescent="0.25">
      <c r="A124" s="51" t="s">
        <v>2303</v>
      </c>
      <c r="B124" s="133" t="s">
        <v>783</v>
      </c>
      <c r="C124" s="407" t="s">
        <v>179</v>
      </c>
      <c r="D124" s="407">
        <v>1.01E-2</v>
      </c>
      <c r="E124" s="355"/>
      <c r="F124" s="407">
        <v>9.1000000000000004E-3</v>
      </c>
      <c r="G124" s="415"/>
    </row>
    <row r="125" spans="1:7" x14ac:dyDescent="0.25">
      <c r="A125" s="51" t="s">
        <v>2304</v>
      </c>
      <c r="B125" s="133" t="s">
        <v>785</v>
      </c>
      <c r="C125" s="407" t="s">
        <v>179</v>
      </c>
      <c r="D125" s="407">
        <v>3.7000000000000002E-3</v>
      </c>
      <c r="E125" s="355"/>
      <c r="F125" s="407">
        <v>3.3E-3</v>
      </c>
      <c r="G125" s="415"/>
    </row>
    <row r="126" spans="1:7" x14ac:dyDescent="0.25">
      <c r="A126" s="51" t="s">
        <v>2305</v>
      </c>
      <c r="B126" s="133" t="s">
        <v>787</v>
      </c>
      <c r="C126" s="407">
        <v>7.7199999999999991E-2</v>
      </c>
      <c r="D126" s="407">
        <v>3.3000000000000002E-2</v>
      </c>
      <c r="E126" s="355"/>
      <c r="F126" s="407">
        <v>3.7000000000000012E-2</v>
      </c>
      <c r="G126" s="415"/>
    </row>
    <row r="127" spans="1:7" x14ac:dyDescent="0.25">
      <c r="A127" s="51" t="s">
        <v>2306</v>
      </c>
      <c r="B127" s="133" t="s">
        <v>789</v>
      </c>
      <c r="C127" s="407">
        <v>0.1464</v>
      </c>
      <c r="D127" s="407">
        <v>0.10979999999999999</v>
      </c>
      <c r="E127" s="355"/>
      <c r="F127" s="407">
        <v>0.1132</v>
      </c>
      <c r="G127" s="415"/>
    </row>
    <row r="128" spans="1:7" x14ac:dyDescent="0.25">
      <c r="A128" s="51" t="s">
        <v>2307</v>
      </c>
      <c r="B128" s="133" t="s">
        <v>791</v>
      </c>
      <c r="C128" s="407">
        <v>3.5999999999999999E-3</v>
      </c>
      <c r="D128" s="407">
        <v>5.1000000000000004E-3</v>
      </c>
      <c r="E128" s="355"/>
      <c r="F128" s="407">
        <v>5.0000000000000001E-3</v>
      </c>
      <c r="G128" s="415"/>
    </row>
    <row r="129" spans="1:7" x14ac:dyDescent="0.25">
      <c r="A129" s="51" t="s">
        <v>2308</v>
      </c>
      <c r="B129" s="133" t="s">
        <v>793</v>
      </c>
      <c r="C129" s="407">
        <v>5.6599999999999998E-2</v>
      </c>
      <c r="D129" s="407">
        <v>2.3999999999999998E-3</v>
      </c>
      <c r="E129" s="355"/>
      <c r="F129" s="407">
        <v>7.4000000000000003E-3</v>
      </c>
      <c r="G129" s="415"/>
    </row>
    <row r="130" spans="1:7" x14ac:dyDescent="0.25">
      <c r="A130" s="51" t="s">
        <v>2309</v>
      </c>
      <c r="B130" s="133" t="s">
        <v>795</v>
      </c>
      <c r="C130" s="407">
        <v>0.1158</v>
      </c>
      <c r="D130" s="407">
        <v>0.1207</v>
      </c>
      <c r="E130" s="355"/>
      <c r="F130" s="407">
        <v>0.1203</v>
      </c>
      <c r="G130" s="415"/>
    </row>
    <row r="131" spans="1:7" x14ac:dyDescent="0.25">
      <c r="A131" s="51" t="s">
        <v>2310</v>
      </c>
      <c r="B131" s="133" t="s">
        <v>797</v>
      </c>
      <c r="C131" s="407" t="s">
        <v>179</v>
      </c>
      <c r="D131" s="407">
        <v>1.1299999999999999E-2</v>
      </c>
      <c r="E131" s="355"/>
      <c r="F131" s="407">
        <v>1.03E-2</v>
      </c>
      <c r="G131" s="415"/>
    </row>
    <row r="132" spans="1:7" x14ac:dyDescent="0.25">
      <c r="A132" s="51" t="s">
        <v>2311</v>
      </c>
      <c r="B132" s="133" t="s">
        <v>799</v>
      </c>
      <c r="C132" s="407" t="s">
        <v>179</v>
      </c>
      <c r="D132" s="407">
        <v>1E-3</v>
      </c>
      <c r="E132" s="355"/>
      <c r="F132" s="407">
        <v>8.9999999999999998E-4</v>
      </c>
      <c r="G132" s="415"/>
    </row>
    <row r="133" spans="1:7" x14ac:dyDescent="0.25">
      <c r="A133" s="51" t="s">
        <v>2312</v>
      </c>
      <c r="B133" s="133" t="s">
        <v>801</v>
      </c>
      <c r="C133" s="407">
        <v>8.0799999999999997E-2</v>
      </c>
      <c r="D133" s="407">
        <v>5.6000000000000008E-3</v>
      </c>
      <c r="E133" s="355"/>
      <c r="F133" s="407">
        <v>1.26E-2</v>
      </c>
      <c r="G133" s="415"/>
    </row>
    <row r="134" spans="1:7" x14ac:dyDescent="0.25">
      <c r="A134" s="51" t="s">
        <v>2313</v>
      </c>
      <c r="B134" s="133" t="s">
        <v>803</v>
      </c>
      <c r="C134" s="407">
        <v>8.0000000000000004E-4</v>
      </c>
      <c r="D134" s="407">
        <v>5.9999999999999995E-4</v>
      </c>
      <c r="E134" s="355"/>
      <c r="F134" s="407">
        <v>5.9999999999999995E-4</v>
      </c>
      <c r="G134" s="415"/>
    </row>
    <row r="135" spans="1:7" x14ac:dyDescent="0.25">
      <c r="A135" s="51" t="s">
        <v>2314</v>
      </c>
      <c r="B135" s="133" t="s">
        <v>805</v>
      </c>
      <c r="C135" s="407">
        <v>1E-3</v>
      </c>
      <c r="D135" s="407">
        <v>1.6000000000000001E-3</v>
      </c>
      <c r="E135" s="355"/>
      <c r="F135" s="407">
        <v>1.5E-3</v>
      </c>
      <c r="G135" s="415"/>
    </row>
    <row r="136" spans="1:7" x14ac:dyDescent="0.25">
      <c r="A136" s="51" t="s">
        <v>2315</v>
      </c>
      <c r="B136" s="133" t="s">
        <v>807</v>
      </c>
      <c r="C136" s="419" t="s">
        <v>179</v>
      </c>
      <c r="D136" s="419" t="s">
        <v>179</v>
      </c>
      <c r="E136" s="404"/>
      <c r="F136" s="419" t="s">
        <v>179</v>
      </c>
      <c r="G136" s="415"/>
    </row>
    <row r="137" spans="1:7" x14ac:dyDescent="0.25">
      <c r="A137" s="51" t="s">
        <v>2316</v>
      </c>
      <c r="B137" s="133" t="s">
        <v>809</v>
      </c>
      <c r="C137" s="291" t="s">
        <v>179</v>
      </c>
      <c r="D137" s="291" t="s">
        <v>179</v>
      </c>
      <c r="E137" s="291"/>
      <c r="F137" s="290" t="s">
        <v>179</v>
      </c>
      <c r="G137" s="133"/>
    </row>
    <row r="138" spans="1:7" x14ac:dyDescent="0.25">
      <c r="A138" s="51" t="s">
        <v>2317</v>
      </c>
      <c r="B138" s="133" t="s">
        <v>809</v>
      </c>
      <c r="C138" s="291" t="s">
        <v>179</v>
      </c>
      <c r="D138" s="291" t="s">
        <v>179</v>
      </c>
      <c r="E138" s="291"/>
      <c r="F138" s="290" t="s">
        <v>179</v>
      </c>
      <c r="G138" s="133"/>
    </row>
    <row r="139" spans="1:7" x14ac:dyDescent="0.25">
      <c r="A139" s="51" t="s">
        <v>2318</v>
      </c>
      <c r="B139" s="133" t="s">
        <v>809</v>
      </c>
      <c r="C139" s="291" t="s">
        <v>179</v>
      </c>
      <c r="D139" s="291" t="s">
        <v>179</v>
      </c>
      <c r="E139" s="291"/>
      <c r="F139" s="290" t="s">
        <v>179</v>
      </c>
      <c r="G139" s="133"/>
    </row>
    <row r="140" spans="1:7" x14ac:dyDescent="0.25">
      <c r="A140" s="51" t="s">
        <v>2319</v>
      </c>
      <c r="B140" s="133" t="s">
        <v>809</v>
      </c>
      <c r="C140" s="291" t="s">
        <v>179</v>
      </c>
      <c r="D140" s="291" t="s">
        <v>179</v>
      </c>
      <c r="E140" s="291"/>
      <c r="F140" s="291" t="s">
        <v>179</v>
      </c>
      <c r="G140" s="133"/>
    </row>
    <row r="141" spans="1:7" x14ac:dyDescent="0.25">
      <c r="A141" s="51" t="s">
        <v>2320</v>
      </c>
      <c r="B141" s="133" t="s">
        <v>809</v>
      </c>
      <c r="C141" s="291" t="s">
        <v>179</v>
      </c>
      <c r="D141" s="291" t="s">
        <v>179</v>
      </c>
      <c r="E141" s="291"/>
      <c r="F141" s="291" t="s">
        <v>179</v>
      </c>
      <c r="G141" s="133"/>
    </row>
    <row r="142" spans="1:7" x14ac:dyDescent="0.25">
      <c r="A142" s="51" t="s">
        <v>2321</v>
      </c>
      <c r="B142" s="133" t="s">
        <v>809</v>
      </c>
      <c r="C142" s="291" t="s">
        <v>179</v>
      </c>
      <c r="D142" s="291" t="s">
        <v>179</v>
      </c>
      <c r="E142" s="291"/>
      <c r="F142" s="291" t="s">
        <v>179</v>
      </c>
      <c r="G142" s="133"/>
    </row>
    <row r="143" spans="1:7" x14ac:dyDescent="0.25">
      <c r="A143" s="51" t="s">
        <v>2322</v>
      </c>
      <c r="B143" s="133" t="s">
        <v>809</v>
      </c>
      <c r="C143" s="291" t="s">
        <v>179</v>
      </c>
      <c r="D143" s="291" t="s">
        <v>179</v>
      </c>
      <c r="E143" s="291"/>
      <c r="F143" s="291" t="s">
        <v>179</v>
      </c>
      <c r="G143" s="133"/>
    </row>
    <row r="144" spans="1:7" x14ac:dyDescent="0.25">
      <c r="A144" s="51" t="s">
        <v>2323</v>
      </c>
      <c r="B144" s="133" t="s">
        <v>809</v>
      </c>
      <c r="C144" s="291" t="s">
        <v>179</v>
      </c>
      <c r="D144" s="291" t="s">
        <v>179</v>
      </c>
      <c r="E144" s="291"/>
      <c r="F144" s="291" t="s">
        <v>179</v>
      </c>
      <c r="G144" s="133"/>
    </row>
    <row r="145" spans="1:7" x14ac:dyDescent="0.25">
      <c r="A145" s="51" t="s">
        <v>2324</v>
      </c>
      <c r="B145" s="133" t="s">
        <v>809</v>
      </c>
      <c r="C145" s="291" t="s">
        <v>179</v>
      </c>
      <c r="D145" s="291" t="s">
        <v>179</v>
      </c>
      <c r="E145" s="291"/>
      <c r="F145" s="291" t="s">
        <v>179</v>
      </c>
      <c r="G145" s="133"/>
    </row>
    <row r="146" spans="1:7" x14ac:dyDescent="0.25">
      <c r="A146" s="51" t="s">
        <v>2325</v>
      </c>
      <c r="B146" s="133" t="s">
        <v>809</v>
      </c>
      <c r="C146" s="291" t="s">
        <v>179</v>
      </c>
      <c r="D146" s="291" t="s">
        <v>179</v>
      </c>
      <c r="E146" s="291"/>
      <c r="F146" s="291" t="s">
        <v>179</v>
      </c>
      <c r="G146" s="133"/>
    </row>
    <row r="147" spans="1:7" x14ac:dyDescent="0.25">
      <c r="A147" s="51" t="s">
        <v>2326</v>
      </c>
      <c r="B147" s="133" t="s">
        <v>809</v>
      </c>
      <c r="C147" s="291" t="s">
        <v>179</v>
      </c>
      <c r="D147" s="291" t="s">
        <v>179</v>
      </c>
      <c r="E147" s="291"/>
      <c r="F147" s="291" t="s">
        <v>179</v>
      </c>
      <c r="G147" s="133"/>
    </row>
    <row r="148" spans="1:7" x14ac:dyDescent="0.25">
      <c r="A148" s="51" t="s">
        <v>2327</v>
      </c>
      <c r="B148" s="133" t="s">
        <v>809</v>
      </c>
      <c r="C148" s="291" t="s">
        <v>179</v>
      </c>
      <c r="D148" s="291" t="s">
        <v>179</v>
      </c>
      <c r="E148" s="291"/>
      <c r="F148" s="291" t="s">
        <v>179</v>
      </c>
      <c r="G148" s="133"/>
    </row>
    <row r="149" spans="1:7" x14ac:dyDescent="0.25">
      <c r="A149" s="51" t="s">
        <v>2328</v>
      </c>
      <c r="B149" s="133" t="s">
        <v>809</v>
      </c>
      <c r="C149" s="291" t="s">
        <v>179</v>
      </c>
      <c r="D149" s="291" t="s">
        <v>179</v>
      </c>
      <c r="E149" s="291"/>
      <c r="F149" s="291" t="s">
        <v>179</v>
      </c>
      <c r="G149" s="133"/>
    </row>
    <row r="150" spans="1:7" x14ac:dyDescent="0.25">
      <c r="A150" s="51" t="s">
        <v>2329</v>
      </c>
      <c r="B150" s="133" t="s">
        <v>809</v>
      </c>
      <c r="C150" s="291" t="s">
        <v>179</v>
      </c>
      <c r="D150" s="291" t="s">
        <v>179</v>
      </c>
      <c r="E150" s="291"/>
      <c r="F150" s="291" t="s">
        <v>179</v>
      </c>
      <c r="G150" s="133"/>
    </row>
    <row r="151" spans="1:7" x14ac:dyDescent="0.25">
      <c r="A151" s="51" t="s">
        <v>2330</v>
      </c>
      <c r="B151" s="133" t="s">
        <v>809</v>
      </c>
      <c r="C151" s="291" t="s">
        <v>179</v>
      </c>
      <c r="D151" s="291" t="s">
        <v>179</v>
      </c>
      <c r="E151" s="291"/>
      <c r="F151" s="291" t="s">
        <v>179</v>
      </c>
      <c r="G151" s="133"/>
    </row>
    <row r="152" spans="1:7" x14ac:dyDescent="0.25">
      <c r="A152" s="51" t="s">
        <v>2331</v>
      </c>
      <c r="B152" s="133" t="s">
        <v>809</v>
      </c>
      <c r="C152" s="291" t="s">
        <v>179</v>
      </c>
      <c r="D152" s="291" t="s">
        <v>179</v>
      </c>
      <c r="E152" s="291"/>
      <c r="F152" s="291" t="s">
        <v>179</v>
      </c>
      <c r="G152" s="133"/>
    </row>
    <row r="153" spans="1:7" x14ac:dyDescent="0.25">
      <c r="A153" s="51" t="s">
        <v>2332</v>
      </c>
      <c r="B153" s="133" t="s">
        <v>809</v>
      </c>
      <c r="C153" s="291" t="s">
        <v>179</v>
      </c>
      <c r="D153" s="291" t="s">
        <v>179</v>
      </c>
      <c r="E153" s="291"/>
      <c r="F153" s="291" t="s">
        <v>179</v>
      </c>
      <c r="G153" s="133"/>
    </row>
    <row r="154" spans="1:7" x14ac:dyDescent="0.25">
      <c r="A154" s="51" t="s">
        <v>2333</v>
      </c>
      <c r="B154" s="133" t="s">
        <v>809</v>
      </c>
      <c r="C154" s="291" t="s">
        <v>179</v>
      </c>
      <c r="D154" s="291" t="s">
        <v>179</v>
      </c>
      <c r="E154" s="291"/>
      <c r="F154" s="291" t="s">
        <v>179</v>
      </c>
      <c r="G154" s="133"/>
    </row>
    <row r="155" spans="1:7" x14ac:dyDescent="0.25">
      <c r="A155" s="51" t="s">
        <v>2334</v>
      </c>
      <c r="B155" s="133" t="s">
        <v>809</v>
      </c>
      <c r="C155" s="291" t="s">
        <v>179</v>
      </c>
      <c r="D155" s="291" t="s">
        <v>179</v>
      </c>
      <c r="E155" s="291"/>
      <c r="F155" s="291" t="s">
        <v>179</v>
      </c>
      <c r="G155" s="133"/>
    </row>
    <row r="156" spans="1:7" x14ac:dyDescent="0.25">
      <c r="A156" s="51" t="s">
        <v>2335</v>
      </c>
      <c r="B156" s="133" t="s">
        <v>809</v>
      </c>
      <c r="C156" s="291" t="s">
        <v>179</v>
      </c>
      <c r="D156" s="291" t="s">
        <v>179</v>
      </c>
      <c r="E156" s="291"/>
      <c r="F156" s="291" t="s">
        <v>179</v>
      </c>
      <c r="G156" s="133"/>
    </row>
    <row r="157" spans="1:7" x14ac:dyDescent="0.25">
      <c r="A157" s="51" t="s">
        <v>2336</v>
      </c>
      <c r="B157" s="133" t="s">
        <v>809</v>
      </c>
      <c r="C157" s="291" t="s">
        <v>179</v>
      </c>
      <c r="D157" s="291" t="s">
        <v>179</v>
      </c>
      <c r="E157" s="291"/>
      <c r="F157" s="291" t="s">
        <v>179</v>
      </c>
      <c r="G157" s="133"/>
    </row>
    <row r="158" spans="1:7" x14ac:dyDescent="0.25">
      <c r="A158" s="51" t="s">
        <v>2337</v>
      </c>
      <c r="B158" s="133" t="s">
        <v>809</v>
      </c>
      <c r="C158" s="291" t="s">
        <v>179</v>
      </c>
      <c r="D158" s="291" t="s">
        <v>179</v>
      </c>
      <c r="E158" s="291"/>
      <c r="F158" s="291" t="s">
        <v>179</v>
      </c>
      <c r="G158" s="133"/>
    </row>
    <row r="159" spans="1:7" x14ac:dyDescent="0.25">
      <c r="A159" s="51" t="s">
        <v>2338</v>
      </c>
      <c r="B159" s="133" t="s">
        <v>809</v>
      </c>
      <c r="C159" s="291" t="s">
        <v>179</v>
      </c>
      <c r="D159" s="291" t="s">
        <v>179</v>
      </c>
      <c r="E159" s="291"/>
      <c r="F159" s="291" t="s">
        <v>179</v>
      </c>
      <c r="G159" s="133"/>
    </row>
    <row r="160" spans="1:7" x14ac:dyDescent="0.25">
      <c r="A160" s="51" t="s">
        <v>2339</v>
      </c>
      <c r="B160" s="133" t="s">
        <v>809</v>
      </c>
      <c r="C160" s="291" t="s">
        <v>179</v>
      </c>
      <c r="D160" s="291" t="s">
        <v>179</v>
      </c>
      <c r="E160" s="291"/>
      <c r="F160" s="291" t="s">
        <v>179</v>
      </c>
      <c r="G160" s="133"/>
    </row>
    <row r="161" spans="1:7" x14ac:dyDescent="0.25">
      <c r="A161" s="51" t="s">
        <v>2340</v>
      </c>
      <c r="B161" s="133" t="s">
        <v>809</v>
      </c>
      <c r="C161" s="291" t="s">
        <v>179</v>
      </c>
      <c r="D161" s="291" t="s">
        <v>179</v>
      </c>
      <c r="E161" s="291"/>
      <c r="F161" s="291" t="s">
        <v>179</v>
      </c>
      <c r="G161" s="133"/>
    </row>
    <row r="162" spans="1:7" x14ac:dyDescent="0.25">
      <c r="A162" s="51" t="s">
        <v>2341</v>
      </c>
      <c r="B162" s="133" t="s">
        <v>809</v>
      </c>
      <c r="C162" s="291" t="s">
        <v>179</v>
      </c>
      <c r="D162" s="291" t="s">
        <v>179</v>
      </c>
      <c r="E162" s="291"/>
      <c r="F162" s="291" t="s">
        <v>179</v>
      </c>
      <c r="G162" s="133"/>
    </row>
    <row r="163" spans="1:7" x14ac:dyDescent="0.25">
      <c r="A163" s="51" t="s">
        <v>2342</v>
      </c>
      <c r="B163" s="133" t="s">
        <v>809</v>
      </c>
      <c r="C163" s="291" t="s">
        <v>179</v>
      </c>
      <c r="D163" s="291" t="s">
        <v>179</v>
      </c>
      <c r="E163" s="291"/>
      <c r="F163" s="291" t="s">
        <v>179</v>
      </c>
      <c r="G163" s="133"/>
    </row>
    <row r="164" spans="1:7" x14ac:dyDescent="0.25">
      <c r="A164" s="51" t="s">
        <v>2343</v>
      </c>
      <c r="B164" s="133" t="s">
        <v>809</v>
      </c>
      <c r="C164" s="291" t="s">
        <v>179</v>
      </c>
      <c r="D164" s="291" t="s">
        <v>179</v>
      </c>
      <c r="E164" s="291"/>
      <c r="F164" s="291" t="s">
        <v>179</v>
      </c>
      <c r="G164" s="133"/>
    </row>
    <row r="165" spans="1:7" x14ac:dyDescent="0.25">
      <c r="A165" s="51" t="s">
        <v>2344</v>
      </c>
      <c r="B165" s="133" t="s">
        <v>809</v>
      </c>
      <c r="C165" s="291" t="s">
        <v>179</v>
      </c>
      <c r="D165" s="291" t="s">
        <v>179</v>
      </c>
      <c r="E165" s="291"/>
      <c r="F165" s="291" t="s">
        <v>179</v>
      </c>
      <c r="G165" s="133"/>
    </row>
    <row r="166" spans="1:7" x14ac:dyDescent="0.25">
      <c r="A166" s="51" t="s">
        <v>2345</v>
      </c>
      <c r="B166" s="133" t="s">
        <v>809</v>
      </c>
      <c r="C166" s="291" t="s">
        <v>179</v>
      </c>
      <c r="D166" s="291" t="s">
        <v>179</v>
      </c>
      <c r="E166" s="291"/>
      <c r="F166" s="291" t="s">
        <v>179</v>
      </c>
      <c r="G166" s="133"/>
    </row>
    <row r="167" spans="1:7" x14ac:dyDescent="0.25">
      <c r="A167" s="51" t="s">
        <v>2346</v>
      </c>
      <c r="B167" s="133" t="s">
        <v>809</v>
      </c>
      <c r="C167" s="291" t="s">
        <v>179</v>
      </c>
      <c r="D167" s="291" t="s">
        <v>179</v>
      </c>
      <c r="E167" s="291"/>
      <c r="F167" s="291" t="s">
        <v>179</v>
      </c>
      <c r="G167" s="133"/>
    </row>
    <row r="168" spans="1:7" x14ac:dyDescent="0.25">
      <c r="A168" s="51" t="s">
        <v>2347</v>
      </c>
      <c r="B168" s="133" t="s">
        <v>809</v>
      </c>
      <c r="C168" s="291" t="s">
        <v>179</v>
      </c>
      <c r="D168" s="291" t="s">
        <v>179</v>
      </c>
      <c r="E168" s="291"/>
      <c r="F168" s="291" t="s">
        <v>179</v>
      </c>
      <c r="G168" s="133"/>
    </row>
    <row r="169" spans="1:7" x14ac:dyDescent="0.25">
      <c r="A169" s="51" t="s">
        <v>2348</v>
      </c>
      <c r="B169" s="133" t="s">
        <v>809</v>
      </c>
      <c r="C169" s="291" t="s">
        <v>179</v>
      </c>
      <c r="D169" s="291" t="s">
        <v>179</v>
      </c>
      <c r="E169" s="291"/>
      <c r="F169" s="291" t="s">
        <v>179</v>
      </c>
      <c r="G169" s="133"/>
    </row>
    <row r="170" spans="1:7" x14ac:dyDescent="0.25">
      <c r="A170" s="51" t="s">
        <v>2349</v>
      </c>
      <c r="B170" s="133" t="s">
        <v>809</v>
      </c>
      <c r="C170" s="291" t="s">
        <v>179</v>
      </c>
      <c r="D170" s="291" t="s">
        <v>179</v>
      </c>
      <c r="E170" s="291"/>
      <c r="F170" s="291" t="s">
        <v>179</v>
      </c>
      <c r="G170" s="133"/>
    </row>
    <row r="171" spans="1:7" x14ac:dyDescent="0.25">
      <c r="A171" s="67"/>
      <c r="B171" s="312" t="s">
        <v>843</v>
      </c>
      <c r="C171" s="312" t="s">
        <v>679</v>
      </c>
      <c r="D171" s="312" t="s">
        <v>680</v>
      </c>
      <c r="E171" s="312"/>
      <c r="F171" s="312" t="s">
        <v>644</v>
      </c>
      <c r="G171" s="312"/>
    </row>
    <row r="172" spans="1:7" x14ac:dyDescent="0.25">
      <c r="A172" s="51" t="s">
        <v>2350</v>
      </c>
      <c r="B172" s="124" t="s">
        <v>845</v>
      </c>
      <c r="C172" s="407">
        <v>0.83200000000000007</v>
      </c>
      <c r="D172" s="407">
        <v>0.69779999999999998</v>
      </c>
      <c r="E172" s="426"/>
      <c r="F172" s="407">
        <v>0.71060000000000001</v>
      </c>
      <c r="G172" s="133"/>
    </row>
    <row r="173" spans="1:7" x14ac:dyDescent="0.25">
      <c r="A173" s="51" t="s">
        <v>2351</v>
      </c>
      <c r="B173" s="124" t="s">
        <v>847</v>
      </c>
      <c r="C173" s="407">
        <v>0.16800000000000001</v>
      </c>
      <c r="D173" s="407">
        <v>0.30099999999999999</v>
      </c>
      <c r="E173" s="426"/>
      <c r="F173" s="407">
        <v>0.28939999999999999</v>
      </c>
      <c r="G173" s="133"/>
    </row>
    <row r="174" spans="1:7" x14ac:dyDescent="0.25">
      <c r="A174" s="51" t="s">
        <v>2352</v>
      </c>
      <c r="B174" s="124" t="s">
        <v>200</v>
      </c>
      <c r="C174" s="290" t="s">
        <v>179</v>
      </c>
      <c r="D174" s="290" t="s">
        <v>179</v>
      </c>
      <c r="E174" s="292"/>
      <c r="F174" s="290" t="s">
        <v>179</v>
      </c>
      <c r="G174" s="133"/>
    </row>
    <row r="175" spans="1:7" x14ac:dyDescent="0.25">
      <c r="A175" s="51" t="s">
        <v>2353</v>
      </c>
      <c r="B175" s="124"/>
      <c r="C175" s="291"/>
      <c r="D175" s="291"/>
      <c r="E175" s="292"/>
      <c r="F175" s="291"/>
      <c r="G175" s="133"/>
    </row>
    <row r="176" spans="1:7" x14ac:dyDescent="0.25">
      <c r="A176" s="51" t="s">
        <v>2354</v>
      </c>
      <c r="B176" s="124"/>
      <c r="C176" s="291"/>
      <c r="D176" s="291"/>
      <c r="E176" s="292"/>
      <c r="F176" s="291"/>
      <c r="G176" s="133"/>
    </row>
    <row r="177" spans="1:7" x14ac:dyDescent="0.25">
      <c r="A177" s="51" t="s">
        <v>2355</v>
      </c>
      <c r="B177" s="124"/>
      <c r="C177" s="291"/>
      <c r="D177" s="291"/>
      <c r="E177" s="292"/>
      <c r="F177" s="291"/>
      <c r="G177" s="133"/>
    </row>
    <row r="178" spans="1:7" x14ac:dyDescent="0.25">
      <c r="A178" s="51" t="s">
        <v>2356</v>
      </c>
      <c r="B178" s="124"/>
      <c r="C178" s="291"/>
      <c r="D178" s="291"/>
      <c r="E178" s="292"/>
      <c r="F178" s="291"/>
      <c r="G178" s="133"/>
    </row>
    <row r="179" spans="1:7" x14ac:dyDescent="0.25">
      <c r="A179" s="51" t="s">
        <v>2357</v>
      </c>
      <c r="B179" s="124"/>
      <c r="C179" s="291"/>
      <c r="D179" s="291"/>
      <c r="E179" s="292"/>
      <c r="F179" s="291"/>
      <c r="G179" s="133"/>
    </row>
    <row r="180" spans="1:7" x14ac:dyDescent="0.25">
      <c r="A180" s="51" t="s">
        <v>2358</v>
      </c>
      <c r="B180" s="124"/>
      <c r="C180" s="291"/>
      <c r="D180" s="291"/>
      <c r="E180" s="292"/>
      <c r="F180" s="291"/>
      <c r="G180" s="133"/>
    </row>
    <row r="181" spans="1:7" x14ac:dyDescent="0.25">
      <c r="A181" s="67"/>
      <c r="B181" s="312" t="s">
        <v>855</v>
      </c>
      <c r="C181" s="312" t="s">
        <v>679</v>
      </c>
      <c r="D181" s="312" t="s">
        <v>680</v>
      </c>
      <c r="E181" s="312"/>
      <c r="F181" s="312" t="s">
        <v>644</v>
      </c>
      <c r="G181" s="312"/>
    </row>
    <row r="182" spans="1:7" x14ac:dyDescent="0.25">
      <c r="A182" s="51" t="s">
        <v>2359</v>
      </c>
      <c r="B182" s="124" t="s">
        <v>857</v>
      </c>
      <c r="C182" s="407">
        <v>0.82200000000000006</v>
      </c>
      <c r="D182" s="407">
        <v>0.55179999999999996</v>
      </c>
      <c r="E182" s="426"/>
      <c r="F182" s="407">
        <v>0.57679999999999998</v>
      </c>
      <c r="G182" s="133"/>
    </row>
    <row r="183" spans="1:7" x14ac:dyDescent="0.25">
      <c r="A183" s="51" t="s">
        <v>2360</v>
      </c>
      <c r="B183" s="124" t="s">
        <v>859</v>
      </c>
      <c r="C183" s="407">
        <v>3.0099999999999998E-2</v>
      </c>
      <c r="D183" s="407">
        <v>5.6900000000000013E-2</v>
      </c>
      <c r="E183" s="426"/>
      <c r="F183" s="407">
        <v>5.4399999999999997E-2</v>
      </c>
      <c r="G183" s="133"/>
    </row>
    <row r="184" spans="1:7" x14ac:dyDescent="0.25">
      <c r="A184" s="51" t="s">
        <v>2361</v>
      </c>
      <c r="B184" s="124" t="s">
        <v>200</v>
      </c>
      <c r="C184" s="407">
        <v>0.1479</v>
      </c>
      <c r="D184" s="407">
        <v>0.39129999999999998</v>
      </c>
      <c r="E184" s="426"/>
      <c r="F184" s="407">
        <v>0.36880000000000002</v>
      </c>
      <c r="G184" s="133"/>
    </row>
    <row r="185" spans="1:7" x14ac:dyDescent="0.25">
      <c r="A185" s="51" t="s">
        <v>2362</v>
      </c>
      <c r="B185" s="124"/>
      <c r="C185" s="288"/>
      <c r="D185" s="288"/>
      <c r="E185" s="346"/>
      <c r="F185" s="288"/>
      <c r="G185" s="133"/>
    </row>
    <row r="186" spans="1:7" x14ac:dyDescent="0.25">
      <c r="A186" s="51" t="s">
        <v>2363</v>
      </c>
      <c r="B186" s="124"/>
      <c r="C186" s="288"/>
      <c r="D186" s="288"/>
      <c r="E186" s="346"/>
      <c r="F186" s="288"/>
      <c r="G186" s="133"/>
    </row>
    <row r="187" spans="1:7" x14ac:dyDescent="0.25">
      <c r="A187" s="51" t="s">
        <v>2364</v>
      </c>
      <c r="B187" s="124"/>
      <c r="C187" s="288"/>
      <c r="D187" s="288"/>
      <c r="E187" s="346"/>
      <c r="F187" s="288"/>
      <c r="G187" s="133"/>
    </row>
    <row r="188" spans="1:7" x14ac:dyDescent="0.25">
      <c r="A188" s="51" t="s">
        <v>2365</v>
      </c>
      <c r="B188" s="124"/>
      <c r="C188" s="288"/>
      <c r="D188" s="288"/>
      <c r="E188" s="346"/>
      <c r="F188" s="288"/>
      <c r="G188" s="133"/>
    </row>
    <row r="189" spans="1:7" x14ac:dyDescent="0.25">
      <c r="A189" s="51" t="s">
        <v>2366</v>
      </c>
      <c r="B189" s="124"/>
      <c r="C189" s="288"/>
      <c r="D189" s="288"/>
      <c r="E189" s="346"/>
      <c r="F189" s="288"/>
      <c r="G189" s="133"/>
    </row>
    <row r="190" spans="1:7" x14ac:dyDescent="0.25">
      <c r="A190" s="51" t="s">
        <v>2367</v>
      </c>
      <c r="B190" s="124"/>
      <c r="C190" s="288"/>
      <c r="D190" s="288"/>
      <c r="E190" s="346"/>
      <c r="F190" s="288"/>
      <c r="G190" s="133"/>
    </row>
    <row r="191" spans="1:7" x14ac:dyDescent="0.25">
      <c r="A191" s="67"/>
      <c r="B191" s="312" t="s">
        <v>867</v>
      </c>
      <c r="C191" s="312" t="s">
        <v>679</v>
      </c>
      <c r="D191" s="312" t="s">
        <v>680</v>
      </c>
      <c r="E191" s="312"/>
      <c r="F191" s="312" t="s">
        <v>644</v>
      </c>
      <c r="G191" s="312"/>
    </row>
    <row r="192" spans="1:7" x14ac:dyDescent="0.25">
      <c r="A192" s="51" t="s">
        <v>2368</v>
      </c>
      <c r="B192" s="148" t="s">
        <v>869</v>
      </c>
      <c r="C192" s="290" t="s">
        <v>1906</v>
      </c>
      <c r="D192" s="290" t="s">
        <v>1906</v>
      </c>
      <c r="E192" s="292"/>
      <c r="F192" s="407">
        <v>0.2515</v>
      </c>
      <c r="G192" s="133"/>
    </row>
    <row r="193" spans="1:7" x14ac:dyDescent="0.25">
      <c r="A193" s="51" t="s">
        <v>2369</v>
      </c>
      <c r="B193" s="148" t="s">
        <v>871</v>
      </c>
      <c r="C193" s="290" t="s">
        <v>1906</v>
      </c>
      <c r="D193" s="290" t="s">
        <v>1906</v>
      </c>
      <c r="E193" s="292"/>
      <c r="F193" s="407">
        <v>0.12640000000000001</v>
      </c>
      <c r="G193" s="133"/>
    </row>
    <row r="194" spans="1:7" x14ac:dyDescent="0.25">
      <c r="A194" s="51" t="s">
        <v>2370</v>
      </c>
      <c r="B194" s="148" t="s">
        <v>873</v>
      </c>
      <c r="C194" s="290" t="s">
        <v>1906</v>
      </c>
      <c r="D194" s="290" t="s">
        <v>1906</v>
      </c>
      <c r="E194" s="291"/>
      <c r="F194" s="407">
        <v>0.1888</v>
      </c>
      <c r="G194" s="133"/>
    </row>
    <row r="195" spans="1:7" x14ac:dyDescent="0.25">
      <c r="A195" s="51" t="s">
        <v>2371</v>
      </c>
      <c r="B195" s="148" t="s">
        <v>875</v>
      </c>
      <c r="C195" s="290" t="s">
        <v>1906</v>
      </c>
      <c r="D195" s="290" t="s">
        <v>1906</v>
      </c>
      <c r="E195" s="291"/>
      <c r="F195" s="407">
        <v>0.2334</v>
      </c>
      <c r="G195" s="133"/>
    </row>
    <row r="196" spans="1:7" x14ac:dyDescent="0.25">
      <c r="A196" s="51" t="s">
        <v>2372</v>
      </c>
      <c r="B196" s="148" t="s">
        <v>877</v>
      </c>
      <c r="C196" s="290" t="s">
        <v>1906</v>
      </c>
      <c r="D196" s="290" t="s">
        <v>1906</v>
      </c>
      <c r="E196" s="291"/>
      <c r="F196" s="407">
        <v>0.19980000000000001</v>
      </c>
      <c r="G196" s="133"/>
    </row>
    <row r="197" spans="1:7" x14ac:dyDescent="0.25">
      <c r="A197" s="51" t="s">
        <v>2373</v>
      </c>
      <c r="B197" s="136"/>
      <c r="C197" s="291"/>
      <c r="D197" s="291"/>
      <c r="E197" s="291"/>
      <c r="F197" s="291"/>
      <c r="G197" s="133"/>
    </row>
    <row r="198" spans="1:7" x14ac:dyDescent="0.25">
      <c r="A198" s="51" t="s">
        <v>2374</v>
      </c>
      <c r="B198" s="136"/>
      <c r="C198" s="291"/>
      <c r="D198" s="291"/>
      <c r="E198" s="291"/>
      <c r="F198" s="291"/>
      <c r="G198" s="133"/>
    </row>
    <row r="199" spans="1:7" x14ac:dyDescent="0.25">
      <c r="A199" s="51" t="s">
        <v>2375</v>
      </c>
      <c r="B199" s="148"/>
      <c r="C199" s="291"/>
      <c r="D199" s="291"/>
      <c r="E199" s="291"/>
      <c r="F199" s="291"/>
      <c r="G199" s="133"/>
    </row>
    <row r="200" spans="1:7" x14ac:dyDescent="0.25">
      <c r="A200" s="51" t="s">
        <v>2376</v>
      </c>
      <c r="B200" s="148"/>
      <c r="C200" s="291"/>
      <c r="D200" s="291"/>
      <c r="E200" s="291"/>
      <c r="F200" s="291"/>
      <c r="G200" s="133"/>
    </row>
    <row r="201" spans="1:7" x14ac:dyDescent="0.25">
      <c r="A201" s="67"/>
      <c r="B201" s="312" t="s">
        <v>882</v>
      </c>
      <c r="C201" s="312" t="s">
        <v>679</v>
      </c>
      <c r="D201" s="312" t="s">
        <v>680</v>
      </c>
      <c r="E201" s="312"/>
      <c r="F201" s="312" t="s">
        <v>644</v>
      </c>
      <c r="G201" s="312"/>
    </row>
    <row r="202" spans="1:7" x14ac:dyDescent="0.25">
      <c r="A202" s="51" t="s">
        <v>2377</v>
      </c>
      <c r="B202" s="124" t="s">
        <v>884</v>
      </c>
      <c r="C202" s="407">
        <v>0</v>
      </c>
      <c r="D202" s="407">
        <v>0</v>
      </c>
      <c r="E202" s="426"/>
      <c r="F202" s="407">
        <v>0</v>
      </c>
      <c r="G202" s="133"/>
    </row>
    <row r="203" spans="1:7" x14ac:dyDescent="0.25">
      <c r="A203" s="51" t="s">
        <v>2378</v>
      </c>
      <c r="B203" s="149"/>
      <c r="C203" s="291"/>
      <c r="D203" s="291"/>
      <c r="E203" s="292"/>
      <c r="F203" s="291"/>
      <c r="G203" s="133"/>
    </row>
    <row r="204" spans="1:7" x14ac:dyDescent="0.25">
      <c r="A204" s="51" t="s">
        <v>2379</v>
      </c>
      <c r="B204" s="149"/>
      <c r="C204" s="291"/>
      <c r="D204" s="291"/>
      <c r="E204" s="292"/>
      <c r="F204" s="291"/>
      <c r="G204" s="133"/>
    </row>
    <row r="205" spans="1:7" x14ac:dyDescent="0.25">
      <c r="A205" s="51" t="s">
        <v>2380</v>
      </c>
      <c r="B205" s="149"/>
      <c r="C205" s="291"/>
      <c r="D205" s="291"/>
      <c r="E205" s="292"/>
      <c r="F205" s="291"/>
      <c r="G205" s="133"/>
    </row>
    <row r="206" spans="1:7" x14ac:dyDescent="0.25">
      <c r="A206" s="51" t="s">
        <v>2381</v>
      </c>
      <c r="B206" s="149"/>
      <c r="C206" s="291"/>
      <c r="D206" s="291"/>
      <c r="E206" s="292"/>
      <c r="F206" s="291"/>
      <c r="G206" s="133"/>
    </row>
    <row r="207" spans="1:7" x14ac:dyDescent="0.25">
      <c r="A207" s="51" t="s">
        <v>2382</v>
      </c>
      <c r="B207" s="133"/>
      <c r="C207" s="290"/>
      <c r="D207" s="290"/>
      <c r="E207" s="290"/>
      <c r="F207" s="290"/>
      <c r="G207" s="133"/>
    </row>
    <row r="208" spans="1:7" x14ac:dyDescent="0.25">
      <c r="A208" s="51" t="s">
        <v>2383</v>
      </c>
      <c r="B208" s="133"/>
      <c r="C208" s="290"/>
      <c r="D208" s="290"/>
      <c r="E208" s="290"/>
      <c r="F208" s="290"/>
      <c r="G208" s="133"/>
    </row>
    <row r="209" spans="1:7" x14ac:dyDescent="0.25">
      <c r="A209" s="51" t="s">
        <v>2384</v>
      </c>
      <c r="B209" s="133"/>
      <c r="C209" s="290"/>
      <c r="D209" s="290"/>
      <c r="E209" s="290"/>
      <c r="F209" s="290"/>
      <c r="G209" s="133"/>
    </row>
    <row r="210" spans="1:7" ht="18.75" customHeight="1" x14ac:dyDescent="0.25">
      <c r="A210" s="99"/>
      <c r="B210" s="347" t="s">
        <v>2385</v>
      </c>
      <c r="C210" s="348"/>
      <c r="D210" s="348"/>
      <c r="E210" s="348"/>
      <c r="F210" s="348"/>
      <c r="G210" s="348"/>
    </row>
    <row r="211" spans="1:7" x14ac:dyDescent="0.25">
      <c r="A211" s="67"/>
      <c r="B211" s="312" t="s">
        <v>890</v>
      </c>
      <c r="C211" s="312" t="s">
        <v>891</v>
      </c>
      <c r="D211" s="312" t="s">
        <v>892</v>
      </c>
      <c r="E211" s="312"/>
      <c r="F211" s="312" t="s">
        <v>679</v>
      </c>
      <c r="G211" s="312" t="s">
        <v>894</v>
      </c>
    </row>
    <row r="212" spans="1:7" x14ac:dyDescent="0.25">
      <c r="A212" s="51" t="s">
        <v>2386</v>
      </c>
      <c r="B212" s="133" t="s">
        <v>896</v>
      </c>
      <c r="C212" s="352">
        <v>9606.8700000000008</v>
      </c>
      <c r="D212" s="402">
        <v>53</v>
      </c>
      <c r="E212" s="411"/>
      <c r="F212" s="413"/>
      <c r="G212" s="413"/>
    </row>
    <row r="213" spans="1:7" x14ac:dyDescent="0.25">
      <c r="A213" s="63"/>
      <c r="B213" s="157"/>
      <c r="C213" s="411"/>
      <c r="D213" s="411"/>
      <c r="E213" s="411"/>
      <c r="F213" s="413"/>
      <c r="G213" s="413"/>
    </row>
    <row r="214" spans="1:7" x14ac:dyDescent="0.25">
      <c r="A214" s="51"/>
      <c r="B214" s="133" t="s">
        <v>897</v>
      </c>
      <c r="C214" s="411"/>
      <c r="D214" s="411"/>
      <c r="E214" s="411"/>
      <c r="F214" s="413"/>
      <c r="G214" s="413"/>
    </row>
    <row r="215" spans="1:7" x14ac:dyDescent="0.25">
      <c r="A215" s="51" t="s">
        <v>2387</v>
      </c>
      <c r="B215" s="133" t="s">
        <v>899</v>
      </c>
      <c r="C215" s="352">
        <v>0.53090499999999996</v>
      </c>
      <c r="D215" s="352">
        <v>4</v>
      </c>
      <c r="E215" s="411"/>
      <c r="F215" s="407">
        <f t="shared" ref="F215:F238" si="1">IF($C$239=0,"",IF(C215="[for completion]","",IF(C215="","",C215/$C$239)))</f>
        <v>1.0426987090258518E-3</v>
      </c>
      <c r="G215" s="407">
        <f t="shared" ref="G215:G238" si="2">IF($D$239=0,"",IF(D215="[for completion]","",IF(D215="","",D215/$D$239)))</f>
        <v>7.5471698113207544E-2</v>
      </c>
    </row>
    <row r="216" spans="1:7" x14ac:dyDescent="0.25">
      <c r="A216" s="51" t="s">
        <v>2388</v>
      </c>
      <c r="B216" s="133" t="s">
        <v>901</v>
      </c>
      <c r="C216" s="352">
        <v>5.5250900000000014</v>
      </c>
      <c r="D216" s="352">
        <v>9</v>
      </c>
      <c r="E216" s="411"/>
      <c r="F216" s="407">
        <f t="shared" si="1"/>
        <v>1.0851290174798968E-2</v>
      </c>
      <c r="G216" s="407">
        <f t="shared" si="2"/>
        <v>0.16981132075471697</v>
      </c>
    </row>
    <row r="217" spans="1:7" x14ac:dyDescent="0.25">
      <c r="A217" s="51" t="s">
        <v>2389</v>
      </c>
      <c r="B217" s="133" t="s">
        <v>903</v>
      </c>
      <c r="C217" s="352">
        <v>93.050420000000003</v>
      </c>
      <c r="D217" s="352">
        <v>23</v>
      </c>
      <c r="E217" s="411"/>
      <c r="F217" s="407">
        <f t="shared" si="1"/>
        <v>0.1827512508044063</v>
      </c>
      <c r="G217" s="407">
        <f t="shared" si="2"/>
        <v>0.43396226415094341</v>
      </c>
    </row>
    <row r="218" spans="1:7" x14ac:dyDescent="0.25">
      <c r="A218" s="51" t="s">
        <v>2390</v>
      </c>
      <c r="B218" s="133" t="s">
        <v>905</v>
      </c>
      <c r="C218" s="352">
        <v>410.05792500000001</v>
      </c>
      <c r="D218" s="352">
        <v>17</v>
      </c>
      <c r="E218" s="411"/>
      <c r="F218" s="407">
        <f t="shared" si="1"/>
        <v>0.80535476031176889</v>
      </c>
      <c r="G218" s="407">
        <f t="shared" si="2"/>
        <v>0.32075471698113206</v>
      </c>
    </row>
    <row r="219" spans="1:7" x14ac:dyDescent="0.25">
      <c r="A219" s="51" t="s">
        <v>2391</v>
      </c>
      <c r="B219" s="133" t="s">
        <v>809</v>
      </c>
      <c r="C219" s="352" t="s">
        <v>179</v>
      </c>
      <c r="D219" s="353" t="s">
        <v>179</v>
      </c>
      <c r="E219" s="411"/>
      <c r="F219" s="407" t="str">
        <f t="shared" si="1"/>
        <v/>
      </c>
      <c r="G219" s="407" t="str">
        <f t="shared" si="2"/>
        <v/>
      </c>
    </row>
    <row r="220" spans="1:7" x14ac:dyDescent="0.25">
      <c r="A220" s="51" t="s">
        <v>2392</v>
      </c>
      <c r="B220" s="133" t="s">
        <v>809</v>
      </c>
      <c r="C220" s="127" t="s">
        <v>179</v>
      </c>
      <c r="D220" s="138" t="s">
        <v>179</v>
      </c>
      <c r="E220" s="161"/>
      <c r="F220" s="128" t="str">
        <f t="shared" si="1"/>
        <v/>
      </c>
      <c r="G220" s="128" t="str">
        <f t="shared" si="2"/>
        <v/>
      </c>
    </row>
    <row r="221" spans="1:7" x14ac:dyDescent="0.25">
      <c r="A221" s="51" t="s">
        <v>2393</v>
      </c>
      <c r="B221" s="133" t="s">
        <v>809</v>
      </c>
      <c r="C221" s="127" t="s">
        <v>179</v>
      </c>
      <c r="D221" s="138" t="s">
        <v>179</v>
      </c>
      <c r="E221" s="161"/>
      <c r="F221" s="128" t="str">
        <f t="shared" si="1"/>
        <v/>
      </c>
      <c r="G221" s="128" t="str">
        <f t="shared" si="2"/>
        <v/>
      </c>
    </row>
    <row r="222" spans="1:7" x14ac:dyDescent="0.25">
      <c r="A222" s="51" t="s">
        <v>2394</v>
      </c>
      <c r="B222" s="133" t="s">
        <v>809</v>
      </c>
      <c r="C222" s="127" t="s">
        <v>179</v>
      </c>
      <c r="D222" s="138" t="s">
        <v>179</v>
      </c>
      <c r="E222" s="161"/>
      <c r="F222" s="128" t="str">
        <f t="shared" si="1"/>
        <v/>
      </c>
      <c r="G222" s="128" t="str">
        <f t="shared" si="2"/>
        <v/>
      </c>
    </row>
    <row r="223" spans="1:7" x14ac:dyDescent="0.25">
      <c r="A223" s="51" t="s">
        <v>2395</v>
      </c>
      <c r="B223" s="133" t="s">
        <v>809</v>
      </c>
      <c r="C223" s="127" t="s">
        <v>179</v>
      </c>
      <c r="D223" s="138" t="s">
        <v>179</v>
      </c>
      <c r="E223" s="161"/>
      <c r="F223" s="128" t="str">
        <f t="shared" si="1"/>
        <v/>
      </c>
      <c r="G223" s="128" t="str">
        <f t="shared" si="2"/>
        <v/>
      </c>
    </row>
    <row r="224" spans="1:7" x14ac:dyDescent="0.25">
      <c r="A224" s="51" t="s">
        <v>2396</v>
      </c>
      <c r="B224" s="133" t="s">
        <v>809</v>
      </c>
      <c r="C224" s="127" t="s">
        <v>179</v>
      </c>
      <c r="D224" s="138" t="s">
        <v>179</v>
      </c>
      <c r="E224" s="133"/>
      <c r="F224" s="128" t="str">
        <f t="shared" si="1"/>
        <v/>
      </c>
      <c r="G224" s="128" t="str">
        <f t="shared" si="2"/>
        <v/>
      </c>
    </row>
    <row r="225" spans="1:7" x14ac:dyDescent="0.25">
      <c r="A225" s="51" t="s">
        <v>2397</v>
      </c>
      <c r="B225" s="133" t="s">
        <v>809</v>
      </c>
      <c r="C225" s="127" t="s">
        <v>179</v>
      </c>
      <c r="D225" s="138" t="s">
        <v>179</v>
      </c>
      <c r="E225" s="133"/>
      <c r="F225" s="128" t="str">
        <f t="shared" si="1"/>
        <v/>
      </c>
      <c r="G225" s="128" t="str">
        <f t="shared" si="2"/>
        <v/>
      </c>
    </row>
    <row r="226" spans="1:7" x14ac:dyDescent="0.25">
      <c r="A226" s="51" t="s">
        <v>2398</v>
      </c>
      <c r="B226" s="133" t="s">
        <v>809</v>
      </c>
      <c r="C226" s="127" t="s">
        <v>179</v>
      </c>
      <c r="D226" s="138" t="s">
        <v>179</v>
      </c>
      <c r="E226" s="133"/>
      <c r="F226" s="128" t="str">
        <f t="shared" si="1"/>
        <v/>
      </c>
      <c r="G226" s="128" t="str">
        <f t="shared" si="2"/>
        <v/>
      </c>
    </row>
    <row r="227" spans="1:7" x14ac:dyDescent="0.25">
      <c r="A227" s="51" t="s">
        <v>2399</v>
      </c>
      <c r="B227" s="133" t="s">
        <v>809</v>
      </c>
      <c r="C227" s="127" t="s">
        <v>179</v>
      </c>
      <c r="D227" s="138" t="s">
        <v>179</v>
      </c>
      <c r="E227" s="133"/>
      <c r="F227" s="128" t="str">
        <f t="shared" si="1"/>
        <v/>
      </c>
      <c r="G227" s="128" t="str">
        <f t="shared" si="2"/>
        <v/>
      </c>
    </row>
    <row r="228" spans="1:7" x14ac:dyDescent="0.25">
      <c r="A228" s="51" t="s">
        <v>2400</v>
      </c>
      <c r="B228" s="133" t="s">
        <v>809</v>
      </c>
      <c r="C228" s="127" t="s">
        <v>179</v>
      </c>
      <c r="D228" s="138" t="s">
        <v>179</v>
      </c>
      <c r="E228" s="133"/>
      <c r="F228" s="128" t="str">
        <f t="shared" si="1"/>
        <v/>
      </c>
      <c r="G228" s="128" t="str">
        <f t="shared" si="2"/>
        <v/>
      </c>
    </row>
    <row r="229" spans="1:7" x14ac:dyDescent="0.25">
      <c r="A229" s="51" t="s">
        <v>2401</v>
      </c>
      <c r="B229" s="133" t="s">
        <v>809</v>
      </c>
      <c r="C229" s="127" t="s">
        <v>179</v>
      </c>
      <c r="D229" s="138" t="s">
        <v>179</v>
      </c>
      <c r="E229" s="133"/>
      <c r="F229" s="128" t="str">
        <f t="shared" si="1"/>
        <v/>
      </c>
      <c r="G229" s="128" t="str">
        <f t="shared" si="2"/>
        <v/>
      </c>
    </row>
    <row r="230" spans="1:7" x14ac:dyDescent="0.25">
      <c r="A230" s="51" t="s">
        <v>2402</v>
      </c>
      <c r="B230" s="133" t="s">
        <v>809</v>
      </c>
      <c r="C230" s="127" t="s">
        <v>179</v>
      </c>
      <c r="D230" s="138" t="s">
        <v>179</v>
      </c>
      <c r="E230" s="124"/>
      <c r="F230" s="128" t="str">
        <f t="shared" si="1"/>
        <v/>
      </c>
      <c r="G230" s="128" t="str">
        <f t="shared" si="2"/>
        <v/>
      </c>
    </row>
    <row r="231" spans="1:7" x14ac:dyDescent="0.25">
      <c r="A231" s="51" t="s">
        <v>2403</v>
      </c>
      <c r="B231" s="133" t="s">
        <v>809</v>
      </c>
      <c r="C231" s="127" t="s">
        <v>179</v>
      </c>
      <c r="D231" s="138" t="s">
        <v>179</v>
      </c>
      <c r="E231" s="316"/>
      <c r="F231" s="128" t="str">
        <f t="shared" si="1"/>
        <v/>
      </c>
      <c r="G231" s="128" t="str">
        <f t="shared" si="2"/>
        <v/>
      </c>
    </row>
    <row r="232" spans="1:7" x14ac:dyDescent="0.25">
      <c r="A232" s="51" t="s">
        <v>2404</v>
      </c>
      <c r="B232" s="133" t="s">
        <v>809</v>
      </c>
      <c r="C232" s="127" t="s">
        <v>179</v>
      </c>
      <c r="D232" s="138" t="s">
        <v>179</v>
      </c>
      <c r="E232" s="316"/>
      <c r="F232" s="128" t="str">
        <f t="shared" si="1"/>
        <v/>
      </c>
      <c r="G232" s="128" t="str">
        <f t="shared" si="2"/>
        <v/>
      </c>
    </row>
    <row r="233" spans="1:7" x14ac:dyDescent="0.25">
      <c r="A233" s="51" t="s">
        <v>2405</v>
      </c>
      <c r="B233" s="133" t="s">
        <v>809</v>
      </c>
      <c r="C233" s="127" t="s">
        <v>179</v>
      </c>
      <c r="D233" s="138" t="s">
        <v>179</v>
      </c>
      <c r="E233" s="316"/>
      <c r="F233" s="128" t="str">
        <f t="shared" si="1"/>
        <v/>
      </c>
      <c r="G233" s="128" t="str">
        <f t="shared" si="2"/>
        <v/>
      </c>
    </row>
    <row r="234" spans="1:7" x14ac:dyDescent="0.25">
      <c r="A234" s="51" t="s">
        <v>2406</v>
      </c>
      <c r="B234" s="133" t="s">
        <v>809</v>
      </c>
      <c r="C234" s="127" t="s">
        <v>179</v>
      </c>
      <c r="D234" s="138" t="s">
        <v>179</v>
      </c>
      <c r="E234" s="316"/>
      <c r="F234" s="128" t="str">
        <f t="shared" si="1"/>
        <v/>
      </c>
      <c r="G234" s="128" t="str">
        <f t="shared" si="2"/>
        <v/>
      </c>
    </row>
    <row r="235" spans="1:7" x14ac:dyDescent="0.25">
      <c r="A235" s="51" t="s">
        <v>2407</v>
      </c>
      <c r="B235" s="133" t="s">
        <v>809</v>
      </c>
      <c r="C235" s="127" t="s">
        <v>179</v>
      </c>
      <c r="D235" s="138" t="s">
        <v>179</v>
      </c>
      <c r="E235" s="316"/>
      <c r="F235" s="128" t="str">
        <f t="shared" si="1"/>
        <v/>
      </c>
      <c r="G235" s="128" t="str">
        <f t="shared" si="2"/>
        <v/>
      </c>
    </row>
    <row r="236" spans="1:7" x14ac:dyDescent="0.25">
      <c r="A236" s="51" t="s">
        <v>2408</v>
      </c>
      <c r="B236" s="133" t="s">
        <v>809</v>
      </c>
      <c r="C236" s="127" t="s">
        <v>179</v>
      </c>
      <c r="D236" s="138" t="s">
        <v>179</v>
      </c>
      <c r="E236" s="316"/>
      <c r="F236" s="128" t="str">
        <f t="shared" si="1"/>
        <v/>
      </c>
      <c r="G236" s="128" t="str">
        <f t="shared" si="2"/>
        <v/>
      </c>
    </row>
    <row r="237" spans="1:7" x14ac:dyDescent="0.25">
      <c r="A237" s="51" t="s">
        <v>2409</v>
      </c>
      <c r="B237" s="133" t="s">
        <v>809</v>
      </c>
      <c r="C237" s="127" t="s">
        <v>179</v>
      </c>
      <c r="D237" s="138" t="s">
        <v>179</v>
      </c>
      <c r="E237" s="316"/>
      <c r="F237" s="128" t="str">
        <f t="shared" si="1"/>
        <v/>
      </c>
      <c r="G237" s="128" t="str">
        <f t="shared" si="2"/>
        <v/>
      </c>
    </row>
    <row r="238" spans="1:7" x14ac:dyDescent="0.25">
      <c r="A238" s="51" t="s">
        <v>2410</v>
      </c>
      <c r="B238" s="133" t="s">
        <v>809</v>
      </c>
      <c r="C238" s="127" t="s">
        <v>179</v>
      </c>
      <c r="D238" s="138" t="s">
        <v>179</v>
      </c>
      <c r="E238" s="316"/>
      <c r="F238" s="128" t="str">
        <f t="shared" si="1"/>
        <v/>
      </c>
      <c r="G238" s="128" t="str">
        <f t="shared" si="2"/>
        <v/>
      </c>
    </row>
    <row r="239" spans="1:7" x14ac:dyDescent="0.25">
      <c r="A239" s="51" t="s">
        <v>2411</v>
      </c>
      <c r="B239" s="317" t="s">
        <v>202</v>
      </c>
      <c r="C239" s="408">
        <f>SUM(C215:C238)</f>
        <v>509.16434000000004</v>
      </c>
      <c r="D239" s="406">
        <f>SUM(D215:D238)</f>
        <v>53</v>
      </c>
      <c r="E239" s="429"/>
      <c r="F239" s="409">
        <f>SUM(F215:F238)</f>
        <v>1</v>
      </c>
      <c r="G239" s="409">
        <f>SUM(G215:G238)</f>
        <v>1</v>
      </c>
    </row>
    <row r="240" spans="1:7" x14ac:dyDescent="0.25">
      <c r="A240" s="67"/>
      <c r="B240" s="312" t="s">
        <v>927</v>
      </c>
      <c r="C240" s="312" t="s">
        <v>891</v>
      </c>
      <c r="D240" s="312" t="s">
        <v>892</v>
      </c>
      <c r="E240" s="312"/>
      <c r="F240" s="312" t="s">
        <v>679</v>
      </c>
      <c r="G240" s="312" t="s">
        <v>894</v>
      </c>
    </row>
    <row r="241" spans="1:7" x14ac:dyDescent="0.25">
      <c r="A241" s="51" t="s">
        <v>2412</v>
      </c>
      <c r="B241" s="124" t="s">
        <v>929</v>
      </c>
      <c r="C241" s="430">
        <v>0.49180000000000001</v>
      </c>
      <c r="D241" s="402"/>
      <c r="E241" s="402"/>
      <c r="F241" s="430"/>
      <c r="G241" s="126"/>
    </row>
    <row r="242" spans="1:7" x14ac:dyDescent="0.25">
      <c r="A242" s="51"/>
      <c r="B242" s="124"/>
      <c r="C242" s="402"/>
      <c r="D242" s="402"/>
      <c r="E242" s="402"/>
      <c r="F242" s="430"/>
      <c r="G242" s="126"/>
    </row>
    <row r="243" spans="1:7" x14ac:dyDescent="0.25">
      <c r="A243" s="51"/>
      <c r="B243" s="133" t="s">
        <v>930</v>
      </c>
      <c r="C243" s="402"/>
      <c r="D243" s="402"/>
      <c r="E243" s="402"/>
      <c r="F243" s="430"/>
      <c r="G243" s="126"/>
    </row>
    <row r="244" spans="1:7" x14ac:dyDescent="0.25">
      <c r="A244" s="51" t="s">
        <v>2413</v>
      </c>
      <c r="B244" s="124" t="s">
        <v>932</v>
      </c>
      <c r="C244" s="352">
        <v>64.99015</v>
      </c>
      <c r="D244" s="352" t="s">
        <v>179</v>
      </c>
      <c r="E244" s="402"/>
      <c r="F244" s="407">
        <f t="shared" ref="F244:F251" si="3">IF($C$252=0,"",IF(C244="[for completion]","",IF(C244="","",C244/$C$252)))</f>
        <v>0.12764081239467789</v>
      </c>
      <c r="G244" s="128" t="str">
        <f t="shared" ref="G244:G251" si="4">IF($D$252=0,"",IF(D244="[for completion]","",IF(D244="","",D244/$D$252)))</f>
        <v/>
      </c>
    </row>
    <row r="245" spans="1:7" x14ac:dyDescent="0.25">
      <c r="A245" s="51" t="s">
        <v>2414</v>
      </c>
      <c r="B245" s="124" t="s">
        <v>934</v>
      </c>
      <c r="C245" s="352">
        <v>3.1528499999999999</v>
      </c>
      <c r="D245" s="352" t="s">
        <v>179</v>
      </c>
      <c r="E245" s="402"/>
      <c r="F245" s="407">
        <f t="shared" si="3"/>
        <v>6.1922050550515762E-3</v>
      </c>
      <c r="G245" s="128" t="str">
        <f t="shared" si="4"/>
        <v/>
      </c>
    </row>
    <row r="246" spans="1:7" x14ac:dyDescent="0.25">
      <c r="A246" s="51" t="s">
        <v>2415</v>
      </c>
      <c r="B246" s="124" t="s">
        <v>936</v>
      </c>
      <c r="C246" s="352">
        <v>441.02134000000001</v>
      </c>
      <c r="D246" s="352" t="s">
        <v>179</v>
      </c>
      <c r="E246" s="402"/>
      <c r="F246" s="407">
        <f t="shared" si="3"/>
        <v>0.86616698255027047</v>
      </c>
      <c r="G246" s="128" t="str">
        <f t="shared" si="4"/>
        <v/>
      </c>
    </row>
    <row r="247" spans="1:7" x14ac:dyDescent="0.25">
      <c r="A247" s="51" t="s">
        <v>2416</v>
      </c>
      <c r="B247" s="124" t="s">
        <v>938</v>
      </c>
      <c r="C247" s="352" t="s">
        <v>179</v>
      </c>
      <c r="D247" s="352" t="s">
        <v>179</v>
      </c>
      <c r="E247" s="402"/>
      <c r="F247" s="407" t="str">
        <f t="shared" si="3"/>
        <v/>
      </c>
      <c r="G247" s="128" t="str">
        <f t="shared" si="4"/>
        <v/>
      </c>
    </row>
    <row r="248" spans="1:7" x14ac:dyDescent="0.25">
      <c r="A248" s="51" t="s">
        <v>2417</v>
      </c>
      <c r="B248" s="124" t="s">
        <v>940</v>
      </c>
      <c r="C248" s="352" t="s">
        <v>179</v>
      </c>
      <c r="D248" s="352" t="s">
        <v>179</v>
      </c>
      <c r="E248" s="402"/>
      <c r="F248" s="407" t="str">
        <f t="shared" si="3"/>
        <v/>
      </c>
      <c r="G248" s="128" t="str">
        <f t="shared" si="4"/>
        <v/>
      </c>
    </row>
    <row r="249" spans="1:7" x14ac:dyDescent="0.25">
      <c r="A249" s="51" t="s">
        <v>2418</v>
      </c>
      <c r="B249" s="124" t="s">
        <v>942</v>
      </c>
      <c r="C249" s="352" t="s">
        <v>179</v>
      </c>
      <c r="D249" s="352" t="s">
        <v>179</v>
      </c>
      <c r="E249" s="402"/>
      <c r="F249" s="407" t="str">
        <f t="shared" si="3"/>
        <v/>
      </c>
      <c r="G249" s="128" t="str">
        <f t="shared" si="4"/>
        <v/>
      </c>
    </row>
    <row r="250" spans="1:7" x14ac:dyDescent="0.25">
      <c r="A250" s="51" t="s">
        <v>2419</v>
      </c>
      <c r="B250" s="124" t="s">
        <v>944</v>
      </c>
      <c r="C250" s="352" t="s">
        <v>179</v>
      </c>
      <c r="D250" s="352" t="s">
        <v>179</v>
      </c>
      <c r="E250" s="402"/>
      <c r="F250" s="407" t="str">
        <f t="shared" si="3"/>
        <v/>
      </c>
      <c r="G250" s="128" t="str">
        <f t="shared" si="4"/>
        <v/>
      </c>
    </row>
    <row r="251" spans="1:7" x14ac:dyDescent="0.25">
      <c r="A251" s="51" t="s">
        <v>2420</v>
      </c>
      <c r="B251" s="124" t="s">
        <v>946</v>
      </c>
      <c r="C251" s="352" t="s">
        <v>179</v>
      </c>
      <c r="D251" s="352" t="s">
        <v>179</v>
      </c>
      <c r="E251" s="402"/>
      <c r="F251" s="407" t="str">
        <f t="shared" si="3"/>
        <v/>
      </c>
      <c r="G251" s="128" t="str">
        <f t="shared" si="4"/>
        <v/>
      </c>
    </row>
    <row r="252" spans="1:7" x14ac:dyDescent="0.25">
      <c r="A252" s="51" t="s">
        <v>2421</v>
      </c>
      <c r="B252" s="317" t="s">
        <v>202</v>
      </c>
      <c r="C252" s="352">
        <f>SUM(C244:C251)</f>
        <v>509.16434000000004</v>
      </c>
      <c r="D252" s="353">
        <f>SUM(D244:D251)</f>
        <v>0</v>
      </c>
      <c r="E252" s="402"/>
      <c r="F252" s="409">
        <f>SUM(F241:F251)</f>
        <v>1</v>
      </c>
      <c r="G252" s="318">
        <f>SUM(G241:G251)</f>
        <v>0</v>
      </c>
    </row>
    <row r="253" spans="1:7" x14ac:dyDescent="0.25">
      <c r="A253" s="51" t="s">
        <v>2422</v>
      </c>
      <c r="B253" s="135" t="s">
        <v>949</v>
      </c>
      <c r="C253" s="127"/>
      <c r="D253" s="138"/>
      <c r="E253" s="124"/>
      <c r="F253" s="128"/>
      <c r="G253" s="128"/>
    </row>
    <row r="254" spans="1:7" x14ac:dyDescent="0.25">
      <c r="A254" s="51" t="s">
        <v>2423</v>
      </c>
      <c r="B254" s="135" t="s">
        <v>951</v>
      </c>
      <c r="C254" s="127"/>
      <c r="D254" s="138"/>
      <c r="E254" s="124"/>
      <c r="F254" s="128"/>
      <c r="G254" s="128"/>
    </row>
    <row r="255" spans="1:7" x14ac:dyDescent="0.25">
      <c r="A255" s="51" t="s">
        <v>2424</v>
      </c>
      <c r="B255" s="135" t="s">
        <v>953</v>
      </c>
      <c r="C255" s="127"/>
      <c r="D255" s="138"/>
      <c r="E255" s="124"/>
      <c r="F255" s="128"/>
      <c r="G255" s="128"/>
    </row>
    <row r="256" spans="1:7" x14ac:dyDescent="0.25">
      <c r="A256" s="51" t="s">
        <v>2425</v>
      </c>
      <c r="B256" s="135" t="s">
        <v>955</v>
      </c>
      <c r="C256" s="127"/>
      <c r="D256" s="138"/>
      <c r="E256" s="124"/>
      <c r="F256" s="128"/>
      <c r="G256" s="128"/>
    </row>
    <row r="257" spans="1:7" x14ac:dyDescent="0.25">
      <c r="A257" s="51" t="s">
        <v>2426</v>
      </c>
      <c r="B257" s="135" t="s">
        <v>957</v>
      </c>
      <c r="C257" s="127"/>
      <c r="D257" s="138"/>
      <c r="E257" s="124"/>
      <c r="F257" s="128"/>
      <c r="G257" s="128"/>
    </row>
    <row r="258" spans="1:7" x14ac:dyDescent="0.25">
      <c r="A258" s="51" t="s">
        <v>2427</v>
      </c>
      <c r="B258" s="135" t="s">
        <v>959</v>
      </c>
      <c r="C258" s="127"/>
      <c r="D258" s="138"/>
      <c r="E258" s="124"/>
      <c r="F258" s="128"/>
      <c r="G258" s="128"/>
    </row>
    <row r="259" spans="1:7" x14ac:dyDescent="0.25">
      <c r="A259" s="51" t="s">
        <v>2428</v>
      </c>
      <c r="B259" s="135"/>
      <c r="C259" s="124"/>
      <c r="D259" s="124"/>
      <c r="E259" s="124"/>
      <c r="F259" s="128"/>
      <c r="G259" s="128"/>
    </row>
    <row r="260" spans="1:7" x14ac:dyDescent="0.25">
      <c r="A260" s="51" t="s">
        <v>2429</v>
      </c>
      <c r="B260" s="135"/>
      <c r="C260" s="124"/>
      <c r="D260" s="124"/>
      <c r="E260" s="124"/>
      <c r="F260" s="128"/>
      <c r="G260" s="128"/>
    </row>
    <row r="261" spans="1:7" x14ac:dyDescent="0.25">
      <c r="A261" s="51" t="s">
        <v>2430</v>
      </c>
      <c r="B261" s="135"/>
      <c r="C261" s="124"/>
      <c r="D261" s="124"/>
      <c r="E261" s="124"/>
      <c r="F261" s="128"/>
      <c r="G261" s="128"/>
    </row>
    <row r="262" spans="1:7" x14ac:dyDescent="0.25">
      <c r="A262" s="67"/>
      <c r="B262" s="312" t="s">
        <v>963</v>
      </c>
      <c r="C262" s="312" t="s">
        <v>891</v>
      </c>
      <c r="D262" s="312" t="s">
        <v>892</v>
      </c>
      <c r="E262" s="312"/>
      <c r="F262" s="312" t="s">
        <v>679</v>
      </c>
      <c r="G262" s="312" t="s">
        <v>894</v>
      </c>
    </row>
    <row r="263" spans="1:7" x14ac:dyDescent="0.25">
      <c r="A263" s="51" t="s">
        <v>2431</v>
      </c>
      <c r="B263" s="124" t="s">
        <v>929</v>
      </c>
      <c r="C263" s="355" t="s">
        <v>1900</v>
      </c>
      <c r="D263" s="402"/>
      <c r="E263" s="124"/>
      <c r="F263" s="126"/>
      <c r="G263" s="126"/>
    </row>
    <row r="264" spans="1:7" x14ac:dyDescent="0.25">
      <c r="A264" s="51"/>
      <c r="B264" s="124"/>
      <c r="C264" s="402"/>
      <c r="D264" s="402"/>
      <c r="E264" s="124"/>
      <c r="F264" s="126"/>
      <c r="G264" s="126"/>
    </row>
    <row r="265" spans="1:7" x14ac:dyDescent="0.25">
      <c r="A265" s="51"/>
      <c r="B265" s="133" t="s">
        <v>930</v>
      </c>
      <c r="C265" s="402"/>
      <c r="D265" s="402"/>
      <c r="E265" s="124"/>
      <c r="F265" s="126"/>
      <c r="G265" s="126"/>
    </row>
    <row r="266" spans="1:7" x14ac:dyDescent="0.25">
      <c r="A266" s="51" t="s">
        <v>2432</v>
      </c>
      <c r="B266" s="124" t="s">
        <v>932</v>
      </c>
      <c r="C266" s="355" t="s">
        <v>1900</v>
      </c>
      <c r="D266" s="355" t="s">
        <v>1900</v>
      </c>
      <c r="E266" s="124"/>
      <c r="F266" s="128" t="str">
        <f t="shared" ref="F266:F273" si="5">IF($C$274=0,"",IF(C266="[for completion]","",IF(C266="","",C266/$C$274)))</f>
        <v/>
      </c>
      <c r="G266" s="128" t="str">
        <f t="shared" ref="G266:G273" si="6">IF($D$274=0,"",IF(D266="[for completion]","",IF(D266="","",D266/$D$274)))</f>
        <v/>
      </c>
    </row>
    <row r="267" spans="1:7" x14ac:dyDescent="0.25">
      <c r="A267" s="51" t="s">
        <v>2433</v>
      </c>
      <c r="B267" s="124" t="s">
        <v>934</v>
      </c>
      <c r="C267" s="355" t="s">
        <v>1900</v>
      </c>
      <c r="D267" s="355" t="s">
        <v>1900</v>
      </c>
      <c r="E267" s="124"/>
      <c r="F267" s="128" t="str">
        <f t="shared" si="5"/>
        <v/>
      </c>
      <c r="G267" s="128" t="str">
        <f t="shared" si="6"/>
        <v/>
      </c>
    </row>
    <row r="268" spans="1:7" x14ac:dyDescent="0.25">
      <c r="A268" s="51" t="s">
        <v>2434</v>
      </c>
      <c r="B268" s="124" t="s">
        <v>936</v>
      </c>
      <c r="C268" s="355" t="s">
        <v>1900</v>
      </c>
      <c r="D268" s="355" t="s">
        <v>1900</v>
      </c>
      <c r="E268" s="124"/>
      <c r="F268" s="128" t="str">
        <f t="shared" si="5"/>
        <v/>
      </c>
      <c r="G268" s="128" t="str">
        <f t="shared" si="6"/>
        <v/>
      </c>
    </row>
    <row r="269" spans="1:7" x14ac:dyDescent="0.25">
      <c r="A269" s="51" t="s">
        <v>2435</v>
      </c>
      <c r="B269" s="124" t="s">
        <v>938</v>
      </c>
      <c r="C269" s="355" t="s">
        <v>1900</v>
      </c>
      <c r="D269" s="355" t="s">
        <v>1900</v>
      </c>
      <c r="E269" s="124"/>
      <c r="F269" s="128" t="str">
        <f t="shared" si="5"/>
        <v/>
      </c>
      <c r="G269" s="128" t="str">
        <f t="shared" si="6"/>
        <v/>
      </c>
    </row>
    <row r="270" spans="1:7" x14ac:dyDescent="0.25">
      <c r="A270" s="51" t="s">
        <v>2436</v>
      </c>
      <c r="B270" s="124" t="s">
        <v>940</v>
      </c>
      <c r="C270" s="355" t="s">
        <v>1900</v>
      </c>
      <c r="D270" s="355" t="s">
        <v>1900</v>
      </c>
      <c r="E270" s="124"/>
      <c r="F270" s="128" t="str">
        <f t="shared" si="5"/>
        <v/>
      </c>
      <c r="G270" s="128" t="str">
        <f t="shared" si="6"/>
        <v/>
      </c>
    </row>
    <row r="271" spans="1:7" x14ac:dyDescent="0.25">
      <c r="A271" s="51" t="s">
        <v>2437</v>
      </c>
      <c r="B271" s="124" t="s">
        <v>942</v>
      </c>
      <c r="C271" s="355" t="s">
        <v>1900</v>
      </c>
      <c r="D271" s="355" t="s">
        <v>1900</v>
      </c>
      <c r="E271" s="124"/>
      <c r="F271" s="128" t="str">
        <f t="shared" si="5"/>
        <v/>
      </c>
      <c r="G271" s="128" t="str">
        <f t="shared" si="6"/>
        <v/>
      </c>
    </row>
    <row r="272" spans="1:7" x14ac:dyDescent="0.25">
      <c r="A272" s="51" t="s">
        <v>2438</v>
      </c>
      <c r="B272" s="124" t="s">
        <v>944</v>
      </c>
      <c r="C272" s="355" t="s">
        <v>1900</v>
      </c>
      <c r="D272" s="355" t="s">
        <v>1900</v>
      </c>
      <c r="E272" s="124"/>
      <c r="F272" s="128" t="str">
        <f t="shared" si="5"/>
        <v/>
      </c>
      <c r="G272" s="128" t="str">
        <f t="shared" si="6"/>
        <v/>
      </c>
    </row>
    <row r="273" spans="1:7" x14ac:dyDescent="0.25">
      <c r="A273" s="51" t="s">
        <v>2439</v>
      </c>
      <c r="B273" s="124" t="s">
        <v>946</v>
      </c>
      <c r="C273" s="355" t="s">
        <v>1900</v>
      </c>
      <c r="D273" s="355" t="s">
        <v>1900</v>
      </c>
      <c r="E273" s="124"/>
      <c r="F273" s="128" t="str">
        <f t="shared" si="5"/>
        <v/>
      </c>
      <c r="G273" s="128" t="str">
        <f t="shared" si="6"/>
        <v/>
      </c>
    </row>
    <row r="274" spans="1:7" x14ac:dyDescent="0.25">
      <c r="A274" s="51" t="s">
        <v>2440</v>
      </c>
      <c r="B274" s="317" t="s">
        <v>202</v>
      </c>
      <c r="C274" s="127">
        <f>SUM(C266:C273)</f>
        <v>0</v>
      </c>
      <c r="D274" s="138">
        <f>SUM(D266:D273)</f>
        <v>0</v>
      </c>
      <c r="E274" s="124"/>
      <c r="F274" s="318">
        <f>SUM(F266:F273)</f>
        <v>0</v>
      </c>
      <c r="G274" s="318">
        <f>SUM(G266:G273)</f>
        <v>0</v>
      </c>
    </row>
    <row r="275" spans="1:7" x14ac:dyDescent="0.25">
      <c r="A275" s="51" t="s">
        <v>2441</v>
      </c>
      <c r="B275" s="135" t="s">
        <v>949</v>
      </c>
      <c r="C275" s="127"/>
      <c r="D275" s="138"/>
      <c r="E275" s="124"/>
      <c r="F275" s="128"/>
      <c r="G275" s="128"/>
    </row>
    <row r="276" spans="1:7" x14ac:dyDescent="0.25">
      <c r="A276" s="51" t="s">
        <v>2442</v>
      </c>
      <c r="B276" s="135" t="s">
        <v>951</v>
      </c>
      <c r="C276" s="127"/>
      <c r="D276" s="138"/>
      <c r="E276" s="124"/>
      <c r="F276" s="128"/>
      <c r="G276" s="128"/>
    </row>
    <row r="277" spans="1:7" x14ac:dyDescent="0.25">
      <c r="A277" s="51" t="s">
        <v>2443</v>
      </c>
      <c r="B277" s="135" t="s">
        <v>953</v>
      </c>
      <c r="C277" s="127"/>
      <c r="D277" s="138"/>
      <c r="E277" s="124"/>
      <c r="F277" s="128"/>
      <c r="G277" s="128"/>
    </row>
    <row r="278" spans="1:7" x14ac:dyDescent="0.25">
      <c r="A278" s="51" t="s">
        <v>2444</v>
      </c>
      <c r="B278" s="135" t="s">
        <v>955</v>
      </c>
      <c r="C278" s="127"/>
      <c r="D278" s="138"/>
      <c r="E278" s="124"/>
      <c r="F278" s="128"/>
      <c r="G278" s="128"/>
    </row>
    <row r="279" spans="1:7" x14ac:dyDescent="0.25">
      <c r="A279" s="51" t="s">
        <v>2445</v>
      </c>
      <c r="B279" s="135" t="s">
        <v>957</v>
      </c>
      <c r="C279" s="127"/>
      <c r="D279" s="138"/>
      <c r="E279" s="124"/>
      <c r="F279" s="128"/>
      <c r="G279" s="128"/>
    </row>
    <row r="280" spans="1:7" x14ac:dyDescent="0.25">
      <c r="A280" s="51" t="s">
        <v>2446</v>
      </c>
      <c r="B280" s="135" t="s">
        <v>959</v>
      </c>
      <c r="C280" s="127"/>
      <c r="D280" s="138"/>
      <c r="E280" s="124"/>
      <c r="F280" s="128"/>
      <c r="G280" s="128"/>
    </row>
    <row r="281" spans="1:7" x14ac:dyDescent="0.25">
      <c r="A281" s="51" t="s">
        <v>2447</v>
      </c>
      <c r="B281" s="135"/>
      <c r="C281" s="124"/>
      <c r="D281" s="124"/>
      <c r="E281" s="124"/>
      <c r="F281" s="290"/>
      <c r="G281" s="290"/>
    </row>
    <row r="282" spans="1:7" x14ac:dyDescent="0.25">
      <c r="A282" s="51" t="s">
        <v>2448</v>
      </c>
      <c r="B282" s="135"/>
      <c r="C282" s="124"/>
      <c r="D282" s="124"/>
      <c r="E282" s="124"/>
      <c r="F282" s="290"/>
      <c r="G282" s="290"/>
    </row>
    <row r="283" spans="1:7" x14ac:dyDescent="0.25">
      <c r="A283" s="51" t="s">
        <v>2449</v>
      </c>
      <c r="B283" s="135"/>
      <c r="C283" s="124"/>
      <c r="D283" s="124"/>
      <c r="E283" s="124"/>
      <c r="F283" s="290"/>
      <c r="G283" s="290"/>
    </row>
    <row r="284" spans="1:7" x14ac:dyDescent="0.25">
      <c r="A284" s="67"/>
      <c r="B284" s="312" t="s">
        <v>983</v>
      </c>
      <c r="C284" s="312" t="s">
        <v>679</v>
      </c>
      <c r="D284" s="312"/>
      <c r="E284" s="312"/>
      <c r="F284" s="312"/>
      <c r="G284" s="312"/>
    </row>
    <row r="285" spans="1:7" x14ac:dyDescent="0.25">
      <c r="A285" s="51" t="s">
        <v>2450</v>
      </c>
      <c r="B285" s="124" t="s">
        <v>985</v>
      </c>
      <c r="C285" s="288" t="s">
        <v>179</v>
      </c>
      <c r="D285" s="288"/>
      <c r="E285" s="316"/>
      <c r="F285" s="316"/>
      <c r="G285" s="316"/>
    </row>
    <row r="286" spans="1:7" x14ac:dyDescent="0.25">
      <c r="A286" s="51" t="s">
        <v>2451</v>
      </c>
      <c r="B286" s="124" t="s">
        <v>987</v>
      </c>
      <c r="C286" s="288" t="s">
        <v>179</v>
      </c>
      <c r="D286" s="288"/>
      <c r="E286" s="316"/>
      <c r="F286" s="316"/>
      <c r="G286" s="287"/>
    </row>
    <row r="287" spans="1:7" x14ac:dyDescent="0.25">
      <c r="A287" s="51" t="s">
        <v>2452</v>
      </c>
      <c r="B287" s="124" t="s">
        <v>989</v>
      </c>
      <c r="C287" s="403">
        <v>1</v>
      </c>
      <c r="D287" s="288"/>
      <c r="E287" s="316"/>
      <c r="F287" s="316"/>
      <c r="G287" s="287"/>
    </row>
    <row r="288" spans="1:7" x14ac:dyDescent="0.25">
      <c r="A288" s="51" t="s">
        <v>2453</v>
      </c>
      <c r="B288" s="124" t="s">
        <v>2454</v>
      </c>
      <c r="C288" s="288" t="s">
        <v>179</v>
      </c>
      <c r="D288" s="288"/>
      <c r="E288" s="316"/>
      <c r="F288" s="316"/>
      <c r="G288" s="287"/>
    </row>
    <row r="289" spans="1:7" x14ac:dyDescent="0.25">
      <c r="A289" s="51" t="s">
        <v>2455</v>
      </c>
      <c r="B289" s="133" t="s">
        <v>993</v>
      </c>
      <c r="C289" s="288" t="s">
        <v>179</v>
      </c>
      <c r="D289" s="349"/>
      <c r="E289" s="161"/>
      <c r="F289" s="323"/>
      <c r="G289" s="323"/>
    </row>
    <row r="290" spans="1:7" x14ac:dyDescent="0.25">
      <c r="A290" s="51" t="s">
        <v>2456</v>
      </c>
      <c r="B290" s="124" t="s">
        <v>200</v>
      </c>
      <c r="C290" s="288" t="s">
        <v>179</v>
      </c>
      <c r="D290" s="288"/>
      <c r="E290" s="316"/>
      <c r="F290" s="316"/>
      <c r="G290" s="287"/>
    </row>
    <row r="291" spans="1:7" x14ac:dyDescent="0.25">
      <c r="A291" s="51" t="s">
        <v>2457</v>
      </c>
      <c r="B291" s="135" t="s">
        <v>996</v>
      </c>
      <c r="C291" s="293"/>
      <c r="D291" s="288"/>
      <c r="E291" s="316"/>
      <c r="F291" s="316"/>
      <c r="G291" s="287"/>
    </row>
    <row r="292" spans="1:7" x14ac:dyDescent="0.25">
      <c r="A292" s="51" t="s">
        <v>2458</v>
      </c>
      <c r="B292" s="135" t="s">
        <v>998</v>
      </c>
      <c r="C292" s="291"/>
      <c r="D292" s="288"/>
      <c r="E292" s="316"/>
      <c r="F292" s="316"/>
      <c r="G292" s="287"/>
    </row>
    <row r="293" spans="1:7" x14ac:dyDescent="0.25">
      <c r="A293" s="51" t="s">
        <v>2459</v>
      </c>
      <c r="B293" s="135" t="s">
        <v>1000</v>
      </c>
      <c r="C293" s="291"/>
      <c r="D293" s="288"/>
      <c r="E293" s="316"/>
      <c r="F293" s="316"/>
      <c r="G293" s="287"/>
    </row>
    <row r="294" spans="1:7" x14ac:dyDescent="0.25">
      <c r="A294" s="51" t="s">
        <v>2460</v>
      </c>
      <c r="B294" s="135" t="s">
        <v>1002</v>
      </c>
      <c r="C294" s="291"/>
      <c r="D294" s="288"/>
      <c r="E294" s="316"/>
      <c r="F294" s="316"/>
      <c r="G294" s="287"/>
    </row>
    <row r="295" spans="1:7" x14ac:dyDescent="0.25">
      <c r="A295" s="51" t="s">
        <v>2461</v>
      </c>
      <c r="B295" s="135" t="s">
        <v>204</v>
      </c>
      <c r="C295" s="291"/>
      <c r="D295" s="288"/>
      <c r="E295" s="316"/>
      <c r="F295" s="316"/>
      <c r="G295" s="287"/>
    </row>
    <row r="296" spans="1:7" x14ac:dyDescent="0.25">
      <c r="A296" s="51" t="s">
        <v>2462</v>
      </c>
      <c r="B296" s="135" t="s">
        <v>204</v>
      </c>
      <c r="C296" s="291"/>
      <c r="D296" s="288"/>
      <c r="E296" s="316"/>
      <c r="F296" s="316"/>
      <c r="G296" s="287"/>
    </row>
    <row r="297" spans="1:7" x14ac:dyDescent="0.25">
      <c r="A297" s="51" t="s">
        <v>2463</v>
      </c>
      <c r="B297" s="135" t="s">
        <v>204</v>
      </c>
      <c r="C297" s="291"/>
      <c r="D297" s="288"/>
      <c r="E297" s="316"/>
      <c r="F297" s="316"/>
      <c r="G297" s="287"/>
    </row>
    <row r="298" spans="1:7" x14ac:dyDescent="0.25">
      <c r="A298" s="51" t="s">
        <v>2464</v>
      </c>
      <c r="B298" s="135" t="s">
        <v>204</v>
      </c>
      <c r="C298" s="291"/>
      <c r="D298" s="288"/>
      <c r="E298" s="316"/>
      <c r="F298" s="316"/>
      <c r="G298" s="287"/>
    </row>
    <row r="299" spans="1:7" x14ac:dyDescent="0.25">
      <c r="A299" s="51" t="s">
        <v>2465</v>
      </c>
      <c r="B299" s="135" t="s">
        <v>204</v>
      </c>
      <c r="C299" s="291"/>
      <c r="D299" s="288"/>
      <c r="E299" s="316"/>
      <c r="F299" s="316"/>
      <c r="G299" s="287"/>
    </row>
    <row r="300" spans="1:7" x14ac:dyDescent="0.25">
      <c r="A300" s="51" t="s">
        <v>2466</v>
      </c>
      <c r="B300" s="135" t="s">
        <v>204</v>
      </c>
      <c r="C300" s="291"/>
      <c r="D300" s="288"/>
      <c r="E300" s="316"/>
      <c r="F300" s="316"/>
      <c r="G300" s="287"/>
    </row>
    <row r="301" spans="1:7" x14ac:dyDescent="0.25">
      <c r="A301" s="67"/>
      <c r="B301" s="312" t="s">
        <v>1009</v>
      </c>
      <c r="C301" s="312" t="s">
        <v>679</v>
      </c>
      <c r="D301" s="312"/>
      <c r="E301" s="312"/>
      <c r="F301" s="312"/>
      <c r="G301" s="312"/>
    </row>
    <row r="302" spans="1:7" x14ac:dyDescent="0.25">
      <c r="A302" s="51" t="s">
        <v>2467</v>
      </c>
      <c r="B302" s="124" t="s">
        <v>1011</v>
      </c>
      <c r="C302" s="403" t="s">
        <v>1906</v>
      </c>
      <c r="D302" s="288"/>
      <c r="E302" s="287"/>
      <c r="F302" s="287"/>
      <c r="G302" s="287"/>
    </row>
    <row r="303" spans="1:7" x14ac:dyDescent="0.25">
      <c r="A303" s="51" t="s">
        <v>2468</v>
      </c>
      <c r="B303" s="124" t="s">
        <v>1013</v>
      </c>
      <c r="C303" s="403" t="s">
        <v>1906</v>
      </c>
      <c r="D303" s="288"/>
      <c r="E303" s="287"/>
      <c r="F303" s="287"/>
      <c r="G303" s="287"/>
    </row>
    <row r="304" spans="1:7" x14ac:dyDescent="0.25">
      <c r="A304" s="51" t="s">
        <v>2469</v>
      </c>
      <c r="B304" s="124" t="s">
        <v>200</v>
      </c>
      <c r="C304" s="403" t="s">
        <v>1906</v>
      </c>
      <c r="D304" s="288"/>
      <c r="E304" s="287"/>
      <c r="F304" s="287"/>
      <c r="G304" s="287"/>
    </row>
    <row r="305" spans="1:7" x14ac:dyDescent="0.25">
      <c r="A305" s="51" t="s">
        <v>2470</v>
      </c>
      <c r="B305" s="124"/>
      <c r="C305" s="291"/>
      <c r="D305" s="288"/>
      <c r="E305" s="287"/>
      <c r="F305" s="287"/>
      <c r="G305" s="287"/>
    </row>
    <row r="306" spans="1:7" x14ac:dyDescent="0.25">
      <c r="A306" s="51" t="s">
        <v>2471</v>
      </c>
      <c r="B306" s="124"/>
      <c r="C306" s="291"/>
      <c r="D306" s="288"/>
      <c r="E306" s="287"/>
      <c r="F306" s="287"/>
      <c r="G306" s="287"/>
    </row>
    <row r="307" spans="1:7" x14ac:dyDescent="0.25">
      <c r="A307" s="51" t="s">
        <v>2472</v>
      </c>
      <c r="B307" s="124"/>
      <c r="C307" s="291"/>
      <c r="D307" s="288"/>
      <c r="E307" s="287"/>
      <c r="F307" s="287"/>
      <c r="G307" s="287"/>
    </row>
    <row r="308" spans="1:7" x14ac:dyDescent="0.25">
      <c r="A308" s="67"/>
      <c r="B308" s="312" t="s">
        <v>2473</v>
      </c>
      <c r="C308" s="312" t="s">
        <v>161</v>
      </c>
      <c r="D308" s="312" t="s">
        <v>1022</v>
      </c>
      <c r="E308" s="312"/>
      <c r="F308" s="312" t="s">
        <v>679</v>
      </c>
      <c r="G308" s="312" t="s">
        <v>1023</v>
      </c>
    </row>
    <row r="309" spans="1:7" x14ac:dyDescent="0.25">
      <c r="A309" s="51" t="s">
        <v>2474</v>
      </c>
      <c r="B309" s="133" t="s">
        <v>1025</v>
      </c>
      <c r="C309" s="352">
        <v>32.099969999999999</v>
      </c>
      <c r="D309" s="352" t="s">
        <v>179</v>
      </c>
      <c r="E309" s="354"/>
      <c r="F309" s="407">
        <f t="shared" ref="F309:F326" si="7">IF($C$327=0,"",IF(C309="[for completion]","",IF(C309="","",C309/$C$327)))</f>
        <v>6.3044420503865314E-2</v>
      </c>
      <c r="G309" s="128" t="str">
        <f t="shared" ref="G309:G326" si="8">IF($D$327=0,"",IF(D309="[for completion]","",IF(D309="","",D309/$D$327)))</f>
        <v/>
      </c>
    </row>
    <row r="310" spans="1:7" x14ac:dyDescent="0.25">
      <c r="A310" s="51" t="s">
        <v>2475</v>
      </c>
      <c r="B310" s="133" t="s">
        <v>1027</v>
      </c>
      <c r="C310" s="352">
        <v>120.25113</v>
      </c>
      <c r="D310" s="352" t="s">
        <v>179</v>
      </c>
      <c r="E310" s="354"/>
      <c r="F310" s="407">
        <f t="shared" si="7"/>
        <v>0.23617351685328594</v>
      </c>
      <c r="G310" s="128" t="str">
        <f t="shared" si="8"/>
        <v/>
      </c>
    </row>
    <row r="311" spans="1:7" x14ac:dyDescent="0.25">
      <c r="A311" s="51" t="s">
        <v>2476</v>
      </c>
      <c r="B311" s="133" t="s">
        <v>1029</v>
      </c>
      <c r="C311" s="352">
        <v>149.76885999999999</v>
      </c>
      <c r="D311" s="352" t="s">
        <v>179</v>
      </c>
      <c r="E311" s="354"/>
      <c r="F311" s="407">
        <f t="shared" si="7"/>
        <v>0.29414641160800253</v>
      </c>
      <c r="G311" s="128" t="str">
        <f t="shared" si="8"/>
        <v/>
      </c>
    </row>
    <row r="312" spans="1:7" x14ac:dyDescent="0.25">
      <c r="A312" s="51" t="s">
        <v>2477</v>
      </c>
      <c r="B312" s="133" t="s">
        <v>1031</v>
      </c>
      <c r="C312" s="352">
        <v>6.3974579999999994</v>
      </c>
      <c r="D312" s="352" t="s">
        <v>179</v>
      </c>
      <c r="E312" s="354"/>
      <c r="F312" s="407">
        <f t="shared" si="7"/>
        <v>1.2564623341013001E-2</v>
      </c>
      <c r="G312" s="128" t="str">
        <f t="shared" si="8"/>
        <v/>
      </c>
    </row>
    <row r="313" spans="1:7" x14ac:dyDescent="0.25">
      <c r="A313" s="51" t="s">
        <v>2478</v>
      </c>
      <c r="B313" s="133" t="s">
        <v>1033</v>
      </c>
      <c r="C313" s="352" t="s">
        <v>179</v>
      </c>
      <c r="D313" s="352" t="s">
        <v>179</v>
      </c>
      <c r="E313" s="354"/>
      <c r="F313" s="407" t="str">
        <f t="shared" si="7"/>
        <v/>
      </c>
      <c r="G313" s="128" t="str">
        <f t="shared" si="8"/>
        <v/>
      </c>
    </row>
    <row r="314" spans="1:7" x14ac:dyDescent="0.25">
      <c r="A314" s="51" t="s">
        <v>2479</v>
      </c>
      <c r="B314" s="133" t="s">
        <v>1035</v>
      </c>
      <c r="C314" s="352" t="s">
        <v>179</v>
      </c>
      <c r="D314" s="352" t="s">
        <v>179</v>
      </c>
      <c r="E314" s="354"/>
      <c r="F314" s="407" t="str">
        <f t="shared" si="7"/>
        <v/>
      </c>
      <c r="G314" s="128" t="str">
        <f t="shared" si="8"/>
        <v/>
      </c>
    </row>
    <row r="315" spans="1:7" x14ac:dyDescent="0.25">
      <c r="A315" s="51" t="s">
        <v>2480</v>
      </c>
      <c r="B315" s="133" t="s">
        <v>1037</v>
      </c>
      <c r="C315" s="352" t="s">
        <v>179</v>
      </c>
      <c r="D315" s="352" t="s">
        <v>179</v>
      </c>
      <c r="E315" s="354"/>
      <c r="F315" s="407" t="str">
        <f t="shared" si="7"/>
        <v/>
      </c>
      <c r="G315" s="128" t="str">
        <f t="shared" si="8"/>
        <v/>
      </c>
    </row>
    <row r="316" spans="1:7" x14ac:dyDescent="0.25">
      <c r="A316" s="51" t="s">
        <v>2481</v>
      </c>
      <c r="B316" s="133" t="s">
        <v>1039</v>
      </c>
      <c r="C316" s="352" t="s">
        <v>179</v>
      </c>
      <c r="D316" s="352" t="s">
        <v>179</v>
      </c>
      <c r="E316" s="354"/>
      <c r="F316" s="407" t="str">
        <f t="shared" si="7"/>
        <v/>
      </c>
      <c r="G316" s="128" t="str">
        <f t="shared" si="8"/>
        <v/>
      </c>
    </row>
    <row r="317" spans="1:7" x14ac:dyDescent="0.25">
      <c r="A317" s="51" t="s">
        <v>2482</v>
      </c>
      <c r="B317" s="133" t="s">
        <v>1041</v>
      </c>
      <c r="C317" s="352" t="s">
        <v>179</v>
      </c>
      <c r="D317" s="352" t="s">
        <v>179</v>
      </c>
      <c r="E317" s="354"/>
      <c r="F317" s="407" t="str">
        <f t="shared" si="7"/>
        <v/>
      </c>
      <c r="G317" s="128" t="str">
        <f t="shared" si="8"/>
        <v/>
      </c>
    </row>
    <row r="318" spans="1:7" x14ac:dyDescent="0.25">
      <c r="A318" s="51" t="s">
        <v>2483</v>
      </c>
      <c r="B318" s="133" t="s">
        <v>809</v>
      </c>
      <c r="C318" s="352" t="s">
        <v>179</v>
      </c>
      <c r="D318" s="353" t="s">
        <v>179</v>
      </c>
      <c r="E318" s="354"/>
      <c r="F318" s="407" t="str">
        <f t="shared" si="7"/>
        <v/>
      </c>
      <c r="G318" s="128" t="str">
        <f t="shared" si="8"/>
        <v/>
      </c>
    </row>
    <row r="319" spans="1:7" x14ac:dyDescent="0.25">
      <c r="A319" s="51" t="s">
        <v>2484</v>
      </c>
      <c r="B319" s="133" t="s">
        <v>809</v>
      </c>
      <c r="C319" s="352" t="s">
        <v>179</v>
      </c>
      <c r="D319" s="353" t="s">
        <v>179</v>
      </c>
      <c r="E319" s="354"/>
      <c r="F319" s="407" t="str">
        <f t="shared" si="7"/>
        <v/>
      </c>
      <c r="G319" s="128" t="str">
        <f t="shared" si="8"/>
        <v/>
      </c>
    </row>
    <row r="320" spans="1:7" x14ac:dyDescent="0.25">
      <c r="A320" s="51" t="s">
        <v>2485</v>
      </c>
      <c r="B320" s="133" t="s">
        <v>809</v>
      </c>
      <c r="C320" s="352" t="s">
        <v>179</v>
      </c>
      <c r="D320" s="353" t="s">
        <v>179</v>
      </c>
      <c r="E320" s="354"/>
      <c r="F320" s="407" t="str">
        <f t="shared" si="7"/>
        <v/>
      </c>
      <c r="G320" s="128" t="str">
        <f t="shared" si="8"/>
        <v/>
      </c>
    </row>
    <row r="321" spans="1:7" x14ac:dyDescent="0.25">
      <c r="A321" s="51" t="s">
        <v>2486</v>
      </c>
      <c r="B321" s="133" t="s">
        <v>809</v>
      </c>
      <c r="C321" s="352" t="s">
        <v>179</v>
      </c>
      <c r="D321" s="353" t="s">
        <v>179</v>
      </c>
      <c r="E321" s="354"/>
      <c r="F321" s="407" t="str">
        <f t="shared" si="7"/>
        <v/>
      </c>
      <c r="G321" s="128" t="str">
        <f t="shared" si="8"/>
        <v/>
      </c>
    </row>
    <row r="322" spans="1:7" x14ac:dyDescent="0.25">
      <c r="A322" s="51" t="s">
        <v>2487</v>
      </c>
      <c r="B322" s="133" t="s">
        <v>809</v>
      </c>
      <c r="C322" s="352" t="s">
        <v>179</v>
      </c>
      <c r="D322" s="353" t="s">
        <v>179</v>
      </c>
      <c r="E322" s="354"/>
      <c r="F322" s="407" t="str">
        <f t="shared" si="7"/>
        <v/>
      </c>
      <c r="G322" s="128" t="str">
        <f t="shared" si="8"/>
        <v/>
      </c>
    </row>
    <row r="323" spans="1:7" x14ac:dyDescent="0.25">
      <c r="A323" s="51" t="s">
        <v>2488</v>
      </c>
      <c r="B323" s="133" t="s">
        <v>809</v>
      </c>
      <c r="C323" s="352" t="s">
        <v>179</v>
      </c>
      <c r="D323" s="353" t="s">
        <v>179</v>
      </c>
      <c r="E323" s="354"/>
      <c r="F323" s="407" t="str">
        <f t="shared" si="7"/>
        <v/>
      </c>
      <c r="G323" s="128" t="str">
        <f t="shared" si="8"/>
        <v/>
      </c>
    </row>
    <row r="324" spans="1:7" x14ac:dyDescent="0.25">
      <c r="A324" s="51" t="s">
        <v>2489</v>
      </c>
      <c r="B324" s="133" t="s">
        <v>809</v>
      </c>
      <c r="C324" s="352" t="s">
        <v>179</v>
      </c>
      <c r="D324" s="353" t="s">
        <v>179</v>
      </c>
      <c r="E324" s="354"/>
      <c r="F324" s="407" t="str">
        <f t="shared" si="7"/>
        <v/>
      </c>
      <c r="G324" s="128" t="str">
        <f t="shared" si="8"/>
        <v/>
      </c>
    </row>
    <row r="325" spans="1:7" x14ac:dyDescent="0.25">
      <c r="A325" s="51" t="s">
        <v>2490</v>
      </c>
      <c r="B325" s="133" t="s">
        <v>809</v>
      </c>
      <c r="C325" s="352" t="s">
        <v>179</v>
      </c>
      <c r="D325" s="353" t="s">
        <v>179</v>
      </c>
      <c r="E325" s="354"/>
      <c r="F325" s="407" t="str">
        <f t="shared" si="7"/>
        <v/>
      </c>
      <c r="G325" s="128" t="str">
        <f t="shared" si="8"/>
        <v/>
      </c>
    </row>
    <row r="326" spans="1:7" x14ac:dyDescent="0.25">
      <c r="A326" s="51" t="s">
        <v>2491</v>
      </c>
      <c r="B326" s="133" t="s">
        <v>1051</v>
      </c>
      <c r="C326" s="352">
        <v>200.64690999999999</v>
      </c>
      <c r="D326" s="352" t="s">
        <v>179</v>
      </c>
      <c r="E326" s="354"/>
      <c r="F326" s="407">
        <f t="shared" si="7"/>
        <v>0.39407102769383329</v>
      </c>
      <c r="G326" s="128" t="str">
        <f t="shared" si="8"/>
        <v/>
      </c>
    </row>
    <row r="327" spans="1:7" x14ac:dyDescent="0.25">
      <c r="A327" s="51" t="s">
        <v>2492</v>
      </c>
      <c r="B327" s="133" t="s">
        <v>202</v>
      </c>
      <c r="C327" s="352">
        <f>SUM(C309:C326)</f>
        <v>509.16432799999995</v>
      </c>
      <c r="D327" s="353">
        <f>SUM(D309:D326)</f>
        <v>0</v>
      </c>
      <c r="E327" s="354"/>
      <c r="F327" s="409">
        <f>SUM(F309:F326)</f>
        <v>1</v>
      </c>
      <c r="G327" s="318">
        <f>SUM(G319:G326)</f>
        <v>0</v>
      </c>
    </row>
    <row r="328" spans="1:7" x14ac:dyDescent="0.25">
      <c r="A328" s="51" t="s">
        <v>2493</v>
      </c>
      <c r="B328" s="133"/>
      <c r="C328" s="124"/>
      <c r="D328" s="124"/>
      <c r="E328" s="129"/>
      <c r="F328" s="129"/>
      <c r="G328" s="129"/>
    </row>
    <row r="329" spans="1:7" x14ac:dyDescent="0.25">
      <c r="A329" s="51" t="s">
        <v>2494</v>
      </c>
      <c r="B329" s="133"/>
      <c r="C329" s="124"/>
      <c r="D329" s="124"/>
      <c r="E329" s="129"/>
      <c r="F329" s="129"/>
      <c r="G329" s="129"/>
    </row>
    <row r="330" spans="1:7" x14ac:dyDescent="0.25">
      <c r="A330" s="51" t="s">
        <v>2495</v>
      </c>
      <c r="B330" s="133"/>
      <c r="C330" s="124"/>
      <c r="D330" s="124"/>
      <c r="E330" s="129"/>
      <c r="F330" s="129"/>
      <c r="G330" s="129"/>
    </row>
    <row r="331" spans="1:7" x14ac:dyDescent="0.25">
      <c r="A331" s="67"/>
      <c r="B331" s="312" t="s">
        <v>2496</v>
      </c>
      <c r="C331" s="312" t="s">
        <v>161</v>
      </c>
      <c r="D331" s="312" t="s">
        <v>1022</v>
      </c>
      <c r="E331" s="312"/>
      <c r="F331" s="312" t="s">
        <v>679</v>
      </c>
      <c r="G331" s="312" t="s">
        <v>1023</v>
      </c>
    </row>
    <row r="332" spans="1:7" x14ac:dyDescent="0.25">
      <c r="A332" s="51" t="s">
        <v>2497</v>
      </c>
      <c r="B332" s="133" t="s">
        <v>1058</v>
      </c>
      <c r="C332" s="352">
        <v>12.72</v>
      </c>
      <c r="D332" s="352" t="s">
        <v>1906</v>
      </c>
      <c r="E332" s="354"/>
      <c r="F332" s="407">
        <f t="shared" ref="F332:F349" si="9">IF($C$350=0,"",IF(C332="[for completion]","",IF(C332="","",C332/$C$350)))</f>
        <v>2.4982110393235505E-2</v>
      </c>
      <c r="G332" s="128" t="str">
        <f t="shared" ref="G332:G349" si="10">IF($D$350=0,"",IF(D332="[for completion]","",IF(D332="","",D332/$D$350)))</f>
        <v/>
      </c>
    </row>
    <row r="333" spans="1:7" x14ac:dyDescent="0.25">
      <c r="A333" s="51" t="s">
        <v>2498</v>
      </c>
      <c r="B333" s="133" t="s">
        <v>1060</v>
      </c>
      <c r="C333" s="352">
        <v>97.310310000000001</v>
      </c>
      <c r="D333" s="352" t="s">
        <v>1906</v>
      </c>
      <c r="E333" s="354"/>
      <c r="F333" s="407">
        <f t="shared" si="9"/>
        <v>0.19111768135377113</v>
      </c>
      <c r="G333" s="128" t="str">
        <f t="shared" si="10"/>
        <v/>
      </c>
    </row>
    <row r="334" spans="1:7" x14ac:dyDescent="0.25">
      <c r="A334" s="51" t="s">
        <v>2499</v>
      </c>
      <c r="B334" s="133" t="s">
        <v>1062</v>
      </c>
      <c r="C334" s="352">
        <v>318.63004999999998</v>
      </c>
      <c r="D334" s="352" t="s">
        <v>1906</v>
      </c>
      <c r="E334" s="354"/>
      <c r="F334" s="407">
        <f t="shared" si="9"/>
        <v>0.62579017953633242</v>
      </c>
      <c r="G334" s="128" t="str">
        <f t="shared" si="10"/>
        <v/>
      </c>
    </row>
    <row r="335" spans="1:7" x14ac:dyDescent="0.25">
      <c r="A335" s="51" t="s">
        <v>2500</v>
      </c>
      <c r="B335" s="133" t="s">
        <v>1064</v>
      </c>
      <c r="C335" s="352">
        <v>62.119790000000002</v>
      </c>
      <c r="D335" s="352" t="s">
        <v>1906</v>
      </c>
      <c r="E335" s="354"/>
      <c r="F335" s="407">
        <f t="shared" si="9"/>
        <v>0.12200341598935589</v>
      </c>
      <c r="G335" s="128" t="str">
        <f t="shared" si="10"/>
        <v/>
      </c>
    </row>
    <row r="336" spans="1:7" x14ac:dyDescent="0.25">
      <c r="A336" s="51" t="s">
        <v>2501</v>
      </c>
      <c r="B336" s="133" t="s">
        <v>1066</v>
      </c>
      <c r="C336" s="352">
        <v>6.3974599999999997</v>
      </c>
      <c r="D336" s="352" t="s">
        <v>1906</v>
      </c>
      <c r="E336" s="354"/>
      <c r="F336" s="407">
        <f t="shared" si="9"/>
        <v>1.2564626726124874E-2</v>
      </c>
      <c r="G336" s="128" t="str">
        <f t="shared" si="10"/>
        <v/>
      </c>
    </row>
    <row r="337" spans="1:7" x14ac:dyDescent="0.25">
      <c r="A337" s="51" t="s">
        <v>2502</v>
      </c>
      <c r="B337" s="133" t="s">
        <v>1068</v>
      </c>
      <c r="C337" s="352" t="s">
        <v>179</v>
      </c>
      <c r="D337" s="352" t="s">
        <v>179</v>
      </c>
      <c r="E337" s="354"/>
      <c r="F337" s="407" t="str">
        <f t="shared" si="9"/>
        <v/>
      </c>
      <c r="G337" s="128" t="str">
        <f t="shared" si="10"/>
        <v/>
      </c>
    </row>
    <row r="338" spans="1:7" x14ac:dyDescent="0.25">
      <c r="A338" s="51" t="s">
        <v>2503</v>
      </c>
      <c r="B338" s="133" t="s">
        <v>1070</v>
      </c>
      <c r="C338" s="352" t="s">
        <v>179</v>
      </c>
      <c r="D338" s="352" t="s">
        <v>179</v>
      </c>
      <c r="E338" s="354"/>
      <c r="F338" s="407" t="str">
        <f t="shared" si="9"/>
        <v/>
      </c>
      <c r="G338" s="128" t="str">
        <f t="shared" si="10"/>
        <v/>
      </c>
    </row>
    <row r="339" spans="1:7" x14ac:dyDescent="0.25">
      <c r="A339" s="51" t="s">
        <v>2504</v>
      </c>
      <c r="B339" s="133" t="s">
        <v>1072</v>
      </c>
      <c r="C339" s="352">
        <v>0.46337</v>
      </c>
      <c r="D339" s="352" t="s">
        <v>1906</v>
      </c>
      <c r="E339" s="354"/>
      <c r="F339" s="407">
        <f t="shared" si="9"/>
        <v>9.1005978717873708E-4</v>
      </c>
      <c r="G339" s="128" t="str">
        <f t="shared" si="10"/>
        <v/>
      </c>
    </row>
    <row r="340" spans="1:7" x14ac:dyDescent="0.25">
      <c r="A340" s="51" t="s">
        <v>2505</v>
      </c>
      <c r="B340" s="133" t="s">
        <v>1074</v>
      </c>
      <c r="C340" s="352" t="s">
        <v>179</v>
      </c>
      <c r="D340" s="352" t="s">
        <v>179</v>
      </c>
      <c r="E340" s="354"/>
      <c r="F340" s="407" t="str">
        <f t="shared" si="9"/>
        <v/>
      </c>
      <c r="G340" s="128" t="str">
        <f t="shared" si="10"/>
        <v/>
      </c>
    </row>
    <row r="341" spans="1:7" x14ac:dyDescent="0.25">
      <c r="A341" s="51" t="s">
        <v>2506</v>
      </c>
      <c r="B341" s="133" t="s">
        <v>809</v>
      </c>
      <c r="C341" s="352" t="s">
        <v>179</v>
      </c>
      <c r="D341" s="352" t="s">
        <v>179</v>
      </c>
      <c r="E341" s="354"/>
      <c r="F341" s="407" t="str">
        <f t="shared" si="9"/>
        <v/>
      </c>
      <c r="G341" s="128" t="str">
        <f t="shared" si="10"/>
        <v/>
      </c>
    </row>
    <row r="342" spans="1:7" x14ac:dyDescent="0.25">
      <c r="A342" s="51" t="s">
        <v>2507</v>
      </c>
      <c r="B342" s="133" t="s">
        <v>809</v>
      </c>
      <c r="C342" s="352" t="s">
        <v>179</v>
      </c>
      <c r="D342" s="352" t="s">
        <v>179</v>
      </c>
      <c r="E342" s="354"/>
      <c r="F342" s="407" t="str">
        <f t="shared" si="9"/>
        <v/>
      </c>
      <c r="G342" s="128" t="str">
        <f t="shared" si="10"/>
        <v/>
      </c>
    </row>
    <row r="343" spans="1:7" x14ac:dyDescent="0.25">
      <c r="A343" s="51" t="s">
        <v>2508</v>
      </c>
      <c r="B343" s="133" t="s">
        <v>809</v>
      </c>
      <c r="C343" s="352" t="s">
        <v>179</v>
      </c>
      <c r="D343" s="352" t="s">
        <v>179</v>
      </c>
      <c r="E343" s="354"/>
      <c r="F343" s="407" t="str">
        <f t="shared" si="9"/>
        <v/>
      </c>
      <c r="G343" s="128" t="str">
        <f t="shared" si="10"/>
        <v/>
      </c>
    </row>
    <row r="344" spans="1:7" x14ac:dyDescent="0.25">
      <c r="A344" s="51" t="s">
        <v>2509</v>
      </c>
      <c r="B344" s="133" t="s">
        <v>809</v>
      </c>
      <c r="C344" s="352" t="s">
        <v>179</v>
      </c>
      <c r="D344" s="352" t="s">
        <v>179</v>
      </c>
      <c r="E344" s="354"/>
      <c r="F344" s="407" t="str">
        <f t="shared" si="9"/>
        <v/>
      </c>
      <c r="G344" s="128" t="str">
        <f t="shared" si="10"/>
        <v/>
      </c>
    </row>
    <row r="345" spans="1:7" x14ac:dyDescent="0.25">
      <c r="A345" s="51" t="s">
        <v>2510</v>
      </c>
      <c r="B345" s="133" t="s">
        <v>809</v>
      </c>
      <c r="C345" s="352" t="s">
        <v>179</v>
      </c>
      <c r="D345" s="352" t="s">
        <v>179</v>
      </c>
      <c r="E345" s="354"/>
      <c r="F345" s="407" t="str">
        <f t="shared" si="9"/>
        <v/>
      </c>
      <c r="G345" s="128" t="str">
        <f t="shared" si="10"/>
        <v/>
      </c>
    </row>
    <row r="346" spans="1:7" x14ac:dyDescent="0.25">
      <c r="A346" s="51" t="s">
        <v>2511</v>
      </c>
      <c r="B346" s="133" t="s">
        <v>809</v>
      </c>
      <c r="C346" s="352" t="s">
        <v>179</v>
      </c>
      <c r="D346" s="352" t="s">
        <v>179</v>
      </c>
      <c r="E346" s="354"/>
      <c r="F346" s="407" t="str">
        <f t="shared" si="9"/>
        <v/>
      </c>
      <c r="G346" s="128" t="str">
        <f t="shared" si="10"/>
        <v/>
      </c>
    </row>
    <row r="347" spans="1:7" x14ac:dyDescent="0.25">
      <c r="A347" s="51" t="s">
        <v>2512</v>
      </c>
      <c r="B347" s="133" t="s">
        <v>809</v>
      </c>
      <c r="C347" s="352" t="s">
        <v>179</v>
      </c>
      <c r="D347" s="352" t="s">
        <v>179</v>
      </c>
      <c r="E347" s="354"/>
      <c r="F347" s="407" t="str">
        <f t="shared" si="9"/>
        <v/>
      </c>
      <c r="G347" s="128" t="str">
        <f t="shared" si="10"/>
        <v/>
      </c>
    </row>
    <row r="348" spans="1:7" x14ac:dyDescent="0.25">
      <c r="A348" s="51" t="s">
        <v>2513</v>
      </c>
      <c r="B348" s="133" t="s">
        <v>809</v>
      </c>
      <c r="C348" s="352" t="s">
        <v>179</v>
      </c>
      <c r="D348" s="352" t="s">
        <v>179</v>
      </c>
      <c r="E348" s="354"/>
      <c r="F348" s="407" t="str">
        <f t="shared" si="9"/>
        <v/>
      </c>
      <c r="G348" s="128" t="str">
        <f t="shared" si="10"/>
        <v/>
      </c>
    </row>
    <row r="349" spans="1:7" x14ac:dyDescent="0.25">
      <c r="A349" s="51" t="s">
        <v>2514</v>
      </c>
      <c r="B349" s="133" t="s">
        <v>1051</v>
      </c>
      <c r="C349" s="352">
        <v>11.52337</v>
      </c>
      <c r="D349" s="352" t="s">
        <v>1906</v>
      </c>
      <c r="E349" s="354"/>
      <c r="F349" s="407">
        <f t="shared" si="9"/>
        <v>2.2631926214001431E-2</v>
      </c>
      <c r="G349" s="128" t="str">
        <f t="shared" si="10"/>
        <v/>
      </c>
    </row>
    <row r="350" spans="1:7" x14ac:dyDescent="0.25">
      <c r="A350" s="51" t="s">
        <v>2515</v>
      </c>
      <c r="B350" s="133" t="s">
        <v>202</v>
      </c>
      <c r="C350" s="352">
        <f>SUM(C332:C349)</f>
        <v>509.16435000000001</v>
      </c>
      <c r="D350" s="353">
        <f>SUM(D332:D349)</f>
        <v>0</v>
      </c>
      <c r="E350" s="354"/>
      <c r="F350" s="409">
        <f>SUM(F332:F349)</f>
        <v>1</v>
      </c>
      <c r="G350" s="318">
        <f>SUM(G332:G349)</f>
        <v>0</v>
      </c>
    </row>
    <row r="351" spans="1:7" x14ac:dyDescent="0.25">
      <c r="A351" s="51" t="s">
        <v>2516</v>
      </c>
      <c r="B351" s="133"/>
      <c r="C351" s="124"/>
      <c r="D351" s="124"/>
      <c r="E351" s="129"/>
      <c r="F351" s="129"/>
      <c r="G351" s="129"/>
    </row>
    <row r="352" spans="1:7" x14ac:dyDescent="0.25">
      <c r="A352" s="51" t="s">
        <v>2517</v>
      </c>
      <c r="B352" s="133"/>
      <c r="C352" s="124"/>
      <c r="D352" s="124"/>
      <c r="E352" s="129"/>
      <c r="F352" s="129"/>
      <c r="G352" s="129"/>
    </row>
    <row r="353" spans="1:7" x14ac:dyDescent="0.25">
      <c r="A353" s="67"/>
      <c r="B353" s="312" t="s">
        <v>2518</v>
      </c>
      <c r="C353" s="312" t="s">
        <v>161</v>
      </c>
      <c r="D353" s="312" t="s">
        <v>1022</v>
      </c>
      <c r="E353" s="312"/>
      <c r="F353" s="312" t="s">
        <v>679</v>
      </c>
      <c r="G353" s="312" t="s">
        <v>2519</v>
      </c>
    </row>
    <row r="354" spans="1:7" x14ac:dyDescent="0.25">
      <c r="A354" s="51" t="s">
        <v>2520</v>
      </c>
      <c r="B354" s="133" t="s">
        <v>1090</v>
      </c>
      <c r="C354" s="127" t="s">
        <v>179</v>
      </c>
      <c r="D354" s="127" t="s">
        <v>179</v>
      </c>
      <c r="E354" s="129"/>
      <c r="F354" s="128" t="str">
        <f t="shared" ref="F354:F366" si="11">IF($C$367=0,"",IF(C354="[for completion]","",IF(C354="","",C354/$C$367)))</f>
        <v/>
      </c>
      <c r="G354" s="128" t="str">
        <f t="shared" ref="G354:G366" si="12">IF($D$367=0,"",IF(D354="[for completion]","",IF(D354="","",D354/$D$367)))</f>
        <v/>
      </c>
    </row>
    <row r="355" spans="1:7" x14ac:dyDescent="0.25">
      <c r="A355" s="51" t="s">
        <v>2521</v>
      </c>
      <c r="B355" s="133" t="s">
        <v>1092</v>
      </c>
      <c r="C355" s="127" t="s">
        <v>179</v>
      </c>
      <c r="D355" s="127" t="s">
        <v>179</v>
      </c>
      <c r="E355" s="129"/>
      <c r="F355" s="128" t="str">
        <f t="shared" si="11"/>
        <v/>
      </c>
      <c r="G355" s="128" t="str">
        <f t="shared" si="12"/>
        <v/>
      </c>
    </row>
    <row r="356" spans="1:7" x14ac:dyDescent="0.25">
      <c r="A356" s="51" t="s">
        <v>2522</v>
      </c>
      <c r="B356" s="133" t="s">
        <v>1094</v>
      </c>
      <c r="C356" s="352">
        <v>4.0853200000000003</v>
      </c>
      <c r="D356" s="352" t="s">
        <v>1906</v>
      </c>
      <c r="E356" s="354"/>
      <c r="F356" s="407">
        <f t="shared" si="11"/>
        <v>8.0235782730019422E-3</v>
      </c>
      <c r="G356" s="128" t="str">
        <f t="shared" si="12"/>
        <v/>
      </c>
    </row>
    <row r="357" spans="1:7" x14ac:dyDescent="0.25">
      <c r="A357" s="51" t="s">
        <v>2523</v>
      </c>
      <c r="B357" s="133" t="s">
        <v>1096</v>
      </c>
      <c r="C357" s="352">
        <v>20.874030000000001</v>
      </c>
      <c r="D357" s="352" t="s">
        <v>1906</v>
      </c>
      <c r="E357" s="354"/>
      <c r="F357" s="407">
        <f t="shared" si="11"/>
        <v>4.0996644957553077E-2</v>
      </c>
      <c r="G357" s="128" t="str">
        <f t="shared" si="12"/>
        <v/>
      </c>
    </row>
    <row r="358" spans="1:7" x14ac:dyDescent="0.25">
      <c r="A358" s="51" t="s">
        <v>2524</v>
      </c>
      <c r="B358" s="133" t="s">
        <v>1098</v>
      </c>
      <c r="C358" s="352">
        <v>16.744389999999999</v>
      </c>
      <c r="D358" s="352" t="s">
        <v>1906</v>
      </c>
      <c r="E358" s="354"/>
      <c r="F358" s="407">
        <f t="shared" si="11"/>
        <v>3.2886022098310777E-2</v>
      </c>
      <c r="G358" s="128" t="str">
        <f t="shared" si="12"/>
        <v/>
      </c>
    </row>
    <row r="359" spans="1:7" x14ac:dyDescent="0.25">
      <c r="A359" s="51" t="s">
        <v>2525</v>
      </c>
      <c r="B359" s="133" t="s">
        <v>1100</v>
      </c>
      <c r="C359" s="352">
        <v>15.013350000000001</v>
      </c>
      <c r="D359" s="352" t="s">
        <v>1906</v>
      </c>
      <c r="E359" s="354"/>
      <c r="F359" s="407">
        <f t="shared" si="11"/>
        <v>2.9486255388800318E-2</v>
      </c>
      <c r="G359" s="128" t="str">
        <f t="shared" si="12"/>
        <v/>
      </c>
    </row>
    <row r="360" spans="1:7" x14ac:dyDescent="0.25">
      <c r="A360" s="51" t="s">
        <v>2526</v>
      </c>
      <c r="B360" s="133" t="s">
        <v>1102</v>
      </c>
      <c r="C360" s="352">
        <v>36.021099999999997</v>
      </c>
      <c r="D360" s="352" t="s">
        <v>1906</v>
      </c>
      <c r="E360" s="354"/>
      <c r="F360" s="407">
        <f t="shared" si="11"/>
        <v>7.0745526746896256E-2</v>
      </c>
      <c r="G360" s="128" t="str">
        <f t="shared" si="12"/>
        <v/>
      </c>
    </row>
    <row r="361" spans="1:7" x14ac:dyDescent="0.25">
      <c r="A361" s="51" t="s">
        <v>2527</v>
      </c>
      <c r="B361" s="133" t="s">
        <v>1104</v>
      </c>
      <c r="C361" s="352">
        <v>4.262848</v>
      </c>
      <c r="D361" s="352" t="s">
        <v>1906</v>
      </c>
      <c r="E361" s="354"/>
      <c r="F361" s="407">
        <f t="shared" si="11"/>
        <v>8.3722436905578467E-3</v>
      </c>
      <c r="G361" s="128" t="str">
        <f t="shared" si="12"/>
        <v/>
      </c>
    </row>
    <row r="362" spans="1:7" x14ac:dyDescent="0.25">
      <c r="A362" s="51" t="s">
        <v>2528</v>
      </c>
      <c r="B362" s="133" t="s">
        <v>1106</v>
      </c>
      <c r="C362" s="352">
        <v>15.49746</v>
      </c>
      <c r="D362" s="352" t="s">
        <v>1906</v>
      </c>
      <c r="E362" s="354"/>
      <c r="F362" s="407">
        <f t="shared" si="11"/>
        <v>3.043704858927004E-2</v>
      </c>
      <c r="G362" s="128" t="str">
        <f t="shared" si="12"/>
        <v/>
      </c>
    </row>
    <row r="363" spans="1:7" x14ac:dyDescent="0.25">
      <c r="A363" s="51" t="s">
        <v>2529</v>
      </c>
      <c r="B363" s="124" t="s">
        <v>1108</v>
      </c>
      <c r="C363" s="352">
        <v>121.20599</v>
      </c>
      <c r="D363" s="352" t="s">
        <v>1906</v>
      </c>
      <c r="E363" s="405"/>
      <c r="F363" s="407">
        <f t="shared" si="11"/>
        <v>0.23804885490529276</v>
      </c>
      <c r="G363" s="128" t="str">
        <f t="shared" si="12"/>
        <v/>
      </c>
    </row>
    <row r="364" spans="1:7" x14ac:dyDescent="0.25">
      <c r="A364" s="51" t="s">
        <v>2530</v>
      </c>
      <c r="B364" s="124" t="s">
        <v>1110</v>
      </c>
      <c r="C364" s="352">
        <v>197.40012999999999</v>
      </c>
      <c r="D364" s="352" t="s">
        <v>1906</v>
      </c>
      <c r="E364" s="405"/>
      <c r="F364" s="407">
        <f t="shared" si="11"/>
        <v>0.38769432851178337</v>
      </c>
      <c r="G364" s="128" t="str">
        <f t="shared" si="12"/>
        <v/>
      </c>
    </row>
    <row r="365" spans="1:7" x14ac:dyDescent="0.25">
      <c r="A365" s="51" t="s">
        <v>2531</v>
      </c>
      <c r="B365" s="133" t="s">
        <v>1112</v>
      </c>
      <c r="C365" s="352">
        <v>78.059730000000002</v>
      </c>
      <c r="D365" s="352" t="s">
        <v>1906</v>
      </c>
      <c r="E365" s="354"/>
      <c r="F365" s="407">
        <f t="shared" si="11"/>
        <v>0.15330949683853357</v>
      </c>
      <c r="G365" s="128" t="str">
        <f t="shared" si="12"/>
        <v/>
      </c>
    </row>
    <row r="366" spans="1:7" x14ac:dyDescent="0.25">
      <c r="A366" s="51" t="s">
        <v>2532</v>
      </c>
      <c r="B366" s="124" t="s">
        <v>1051</v>
      </c>
      <c r="C366" s="352" t="s">
        <v>179</v>
      </c>
      <c r="D366" s="352" t="s">
        <v>179</v>
      </c>
      <c r="E366" s="354"/>
      <c r="F366" s="407" t="str">
        <f t="shared" si="11"/>
        <v/>
      </c>
      <c r="G366" s="128" t="str">
        <f t="shared" si="12"/>
        <v/>
      </c>
    </row>
    <row r="367" spans="1:7" x14ac:dyDescent="0.25">
      <c r="A367" s="51" t="s">
        <v>2533</v>
      </c>
      <c r="B367" s="133" t="s">
        <v>202</v>
      </c>
      <c r="C367" s="352">
        <f>SUM(C354:C366)</f>
        <v>509.16434800000002</v>
      </c>
      <c r="D367" s="353">
        <f>SUM(D354:D366)</f>
        <v>0</v>
      </c>
      <c r="E367" s="354"/>
      <c r="F367" s="355">
        <f>SUM(F354:F366)</f>
        <v>1</v>
      </c>
      <c r="G367" s="137">
        <f>SUM(G354:G366)</f>
        <v>0</v>
      </c>
    </row>
    <row r="368" spans="1:7" x14ac:dyDescent="0.25">
      <c r="A368" s="51" t="s">
        <v>2534</v>
      </c>
      <c r="B368" s="133"/>
      <c r="C368" s="127"/>
      <c r="D368" s="138"/>
      <c r="E368" s="129"/>
      <c r="F368" s="128" t="str">
        <f>IF($C$350=0,"",IF(C368="[for completion]","",IF(C368="","",C368/$C$350)))</f>
        <v/>
      </c>
      <c r="G368" s="128" t="str">
        <f>IF($D$350=0,"",IF(D368="[for completion]","",IF(D368="","",D368/$D$350)))</f>
        <v/>
      </c>
    </row>
    <row r="369" spans="1:7" x14ac:dyDescent="0.25">
      <c r="A369" s="51" t="s">
        <v>2535</v>
      </c>
      <c r="B369" s="133"/>
      <c r="C369" s="127"/>
      <c r="D369" s="138"/>
      <c r="E369" s="129"/>
      <c r="F369" s="128"/>
      <c r="G369" s="128"/>
    </row>
    <row r="370" spans="1:7" x14ac:dyDescent="0.25">
      <c r="A370" s="51" t="s">
        <v>2536</v>
      </c>
      <c r="B370" s="133"/>
      <c r="C370" s="127"/>
      <c r="D370" s="138"/>
      <c r="E370" s="129"/>
      <c r="F370" s="128"/>
      <c r="G370" s="128"/>
    </row>
    <row r="371" spans="1:7" x14ac:dyDescent="0.25">
      <c r="A371" s="51" t="s">
        <v>2537</v>
      </c>
      <c r="B371" s="133"/>
      <c r="C371" s="127"/>
      <c r="D371" s="138"/>
      <c r="E371" s="129"/>
      <c r="F371" s="128"/>
      <c r="G371" s="128"/>
    </row>
    <row r="372" spans="1:7" x14ac:dyDescent="0.25">
      <c r="A372" s="51" t="s">
        <v>2538</v>
      </c>
      <c r="B372" s="133"/>
      <c r="C372" s="127"/>
      <c r="D372" s="138"/>
      <c r="E372" s="129"/>
      <c r="F372" s="128"/>
      <c r="G372" s="128"/>
    </row>
    <row r="373" spans="1:7" x14ac:dyDescent="0.25">
      <c r="A373" s="51" t="s">
        <v>2539</v>
      </c>
      <c r="B373" s="133"/>
      <c r="C373" s="127"/>
      <c r="D373" s="138"/>
      <c r="E373" s="129"/>
      <c r="F373" s="128"/>
      <c r="G373" s="128"/>
    </row>
    <row r="374" spans="1:7" x14ac:dyDescent="0.25">
      <c r="A374" s="51" t="s">
        <v>2540</v>
      </c>
      <c r="B374" s="133"/>
      <c r="C374" s="127"/>
      <c r="D374" s="138"/>
      <c r="E374" s="129"/>
      <c r="F374" s="128"/>
      <c r="G374" s="128"/>
    </row>
    <row r="375" spans="1:7" x14ac:dyDescent="0.25">
      <c r="A375" s="51" t="s">
        <v>2541</v>
      </c>
      <c r="B375" s="133"/>
      <c r="C375" s="127"/>
      <c r="D375" s="138"/>
      <c r="E375" s="129"/>
      <c r="F375" s="318"/>
      <c r="G375" s="318"/>
    </row>
    <row r="376" spans="1:7" x14ac:dyDescent="0.25">
      <c r="A376" s="51" t="s">
        <v>2542</v>
      </c>
      <c r="B376" s="133"/>
      <c r="C376" s="124"/>
      <c r="D376" s="124"/>
      <c r="E376" s="129"/>
      <c r="F376" s="129"/>
      <c r="G376" s="129"/>
    </row>
    <row r="377" spans="1:7" x14ac:dyDescent="0.25">
      <c r="A377" s="51" t="s">
        <v>2543</v>
      </c>
      <c r="B377" s="133"/>
      <c r="C377" s="124"/>
      <c r="D377" s="124"/>
      <c r="E377" s="129"/>
      <c r="F377" s="129"/>
      <c r="G377" s="129"/>
    </row>
    <row r="378" spans="1:7" x14ac:dyDescent="0.25">
      <c r="A378" s="67"/>
      <c r="B378" s="312" t="s">
        <v>2544</v>
      </c>
      <c r="C378" s="312" t="s">
        <v>161</v>
      </c>
      <c r="D378" s="312" t="s">
        <v>1022</v>
      </c>
      <c r="E378" s="312"/>
      <c r="F378" s="312" t="s">
        <v>679</v>
      </c>
      <c r="G378" s="312" t="s">
        <v>2519</v>
      </c>
    </row>
    <row r="379" spans="1:7" x14ac:dyDescent="0.25">
      <c r="A379" s="51" t="s">
        <v>2545</v>
      </c>
      <c r="B379" s="133" t="s">
        <v>1127</v>
      </c>
      <c r="C379" s="127" t="s">
        <v>179</v>
      </c>
      <c r="D379" s="127" t="s">
        <v>179</v>
      </c>
      <c r="E379" s="129"/>
      <c r="F379" s="128" t="str">
        <f t="shared" ref="F379:F385" si="13">IF($C$386=0,"",IF(C379="[for completion]","",IF(C379="","",C379/$C$386)))</f>
        <v/>
      </c>
      <c r="G379" s="128" t="str">
        <f t="shared" ref="G379:G385" si="14">IF($D$386=0,"",IF(D379="[for completion]","",IF(D379="","",D379/$D$386)))</f>
        <v/>
      </c>
    </row>
    <row r="380" spans="1:7" x14ac:dyDescent="0.25">
      <c r="A380" s="51" t="s">
        <v>2546</v>
      </c>
      <c r="B380" s="341" t="s">
        <v>1129</v>
      </c>
      <c r="C380" s="127" t="s">
        <v>179</v>
      </c>
      <c r="D380" s="127" t="s">
        <v>179</v>
      </c>
      <c r="E380" s="129"/>
      <c r="F380" s="128" t="str">
        <f t="shared" si="13"/>
        <v/>
      </c>
      <c r="G380" s="128" t="str">
        <f t="shared" si="14"/>
        <v/>
      </c>
    </row>
    <row r="381" spans="1:7" x14ac:dyDescent="0.25">
      <c r="A381" s="51" t="s">
        <v>2547</v>
      </c>
      <c r="B381" s="133" t="s">
        <v>1131</v>
      </c>
      <c r="C381" s="127" t="s">
        <v>179</v>
      </c>
      <c r="D381" s="127" t="s">
        <v>179</v>
      </c>
      <c r="E381" s="129"/>
      <c r="F381" s="128" t="str">
        <f t="shared" si="13"/>
        <v/>
      </c>
      <c r="G381" s="128" t="str">
        <f t="shared" si="14"/>
        <v/>
      </c>
    </row>
    <row r="382" spans="1:7" x14ac:dyDescent="0.25">
      <c r="A382" s="51" t="s">
        <v>2548</v>
      </c>
      <c r="B382" s="133" t="s">
        <v>1133</v>
      </c>
      <c r="C382" s="127" t="s">
        <v>179</v>
      </c>
      <c r="D382" s="127" t="s">
        <v>179</v>
      </c>
      <c r="E382" s="129"/>
      <c r="F382" s="128" t="str">
        <f t="shared" si="13"/>
        <v/>
      </c>
      <c r="G382" s="128" t="str">
        <f t="shared" si="14"/>
        <v/>
      </c>
    </row>
    <row r="383" spans="1:7" x14ac:dyDescent="0.25">
      <c r="A383" s="51" t="s">
        <v>2549</v>
      </c>
      <c r="B383" s="133" t="s">
        <v>1135</v>
      </c>
      <c r="C383" s="352">
        <v>509.16433999999998</v>
      </c>
      <c r="D383" s="352" t="s">
        <v>1906</v>
      </c>
      <c r="E383" s="354"/>
      <c r="F383" s="407">
        <f t="shared" si="13"/>
        <v>1</v>
      </c>
      <c r="G383" s="128" t="str">
        <f t="shared" si="14"/>
        <v/>
      </c>
    </row>
    <row r="384" spans="1:7" x14ac:dyDescent="0.25">
      <c r="A384" s="51" t="s">
        <v>2550</v>
      </c>
      <c r="B384" s="133" t="s">
        <v>1137</v>
      </c>
      <c r="C384" s="352" t="s">
        <v>179</v>
      </c>
      <c r="D384" s="352" t="s">
        <v>179</v>
      </c>
      <c r="E384" s="354"/>
      <c r="F384" s="407" t="str">
        <f t="shared" si="13"/>
        <v/>
      </c>
      <c r="G384" s="128" t="str">
        <f t="shared" si="14"/>
        <v/>
      </c>
    </row>
    <row r="385" spans="1:7" x14ac:dyDescent="0.25">
      <c r="A385" s="51" t="s">
        <v>2551</v>
      </c>
      <c r="B385" s="133" t="s">
        <v>557</v>
      </c>
      <c r="C385" s="352" t="s">
        <v>179</v>
      </c>
      <c r="D385" s="352" t="s">
        <v>179</v>
      </c>
      <c r="E385" s="354"/>
      <c r="F385" s="407" t="str">
        <f t="shared" si="13"/>
        <v/>
      </c>
      <c r="G385" s="128" t="str">
        <f t="shared" si="14"/>
        <v/>
      </c>
    </row>
    <row r="386" spans="1:7" x14ac:dyDescent="0.25">
      <c r="A386" s="51" t="s">
        <v>2552</v>
      </c>
      <c r="B386" s="133" t="s">
        <v>202</v>
      </c>
      <c r="C386" s="352">
        <f>SUM(C379:C385)</f>
        <v>509.16433999999998</v>
      </c>
      <c r="D386" s="353">
        <f>SUM(D379:D385)</f>
        <v>0</v>
      </c>
      <c r="E386" s="354"/>
      <c r="F386" s="409">
        <f>SUM(F379:F385)</f>
        <v>1</v>
      </c>
      <c r="G386" s="318">
        <f>SUM(G379:G385)</f>
        <v>0</v>
      </c>
    </row>
    <row r="387" spans="1:7" x14ac:dyDescent="0.25">
      <c r="A387" s="51" t="s">
        <v>2553</v>
      </c>
      <c r="B387" s="133"/>
      <c r="C387" s="124"/>
      <c r="D387" s="124"/>
      <c r="E387" s="129"/>
      <c r="F387" s="129"/>
      <c r="G387" s="129"/>
    </row>
    <row r="388" spans="1:7" x14ac:dyDescent="0.25">
      <c r="A388" s="67"/>
      <c r="B388" s="312" t="s">
        <v>2554</v>
      </c>
      <c r="C388" s="312" t="s">
        <v>161</v>
      </c>
      <c r="D388" s="312" t="s">
        <v>1022</v>
      </c>
      <c r="E388" s="312"/>
      <c r="F388" s="312" t="s">
        <v>679</v>
      </c>
      <c r="G388" s="312" t="s">
        <v>2519</v>
      </c>
    </row>
    <row r="389" spans="1:7" x14ac:dyDescent="0.25">
      <c r="A389" s="51" t="s">
        <v>2555</v>
      </c>
      <c r="B389" s="133" t="s">
        <v>2556</v>
      </c>
      <c r="C389" s="127" t="s">
        <v>179</v>
      </c>
      <c r="D389" s="127" t="s">
        <v>179</v>
      </c>
      <c r="E389" s="129"/>
      <c r="F389" s="128" t="str">
        <f>IF($C$393=0,"",IF(C389="[for completion]","",IF(C389="","",C389/$C$393)))</f>
        <v/>
      </c>
      <c r="G389" s="128" t="str">
        <f>IF($D$393=0,"",IF(D389="[for completion]","",IF(D389="","",D389/$D$393)))</f>
        <v/>
      </c>
    </row>
    <row r="390" spans="1:7" x14ac:dyDescent="0.25">
      <c r="A390" s="51" t="s">
        <v>2557</v>
      </c>
      <c r="B390" s="341" t="s">
        <v>1404</v>
      </c>
      <c r="C390" s="127" t="s">
        <v>179</v>
      </c>
      <c r="D390" s="127" t="s">
        <v>179</v>
      </c>
      <c r="E390" s="129"/>
      <c r="F390" s="128" t="str">
        <f>IF($C$393=0,"",IF(C390="[for completion]","",IF(C390="","",C390/$C$393)))</f>
        <v/>
      </c>
      <c r="G390" s="128" t="str">
        <f>IF($D$393=0,"",IF(D390="[for completion]","",IF(D390="","",D390/$D$393)))</f>
        <v/>
      </c>
    </row>
    <row r="391" spans="1:7" x14ac:dyDescent="0.25">
      <c r="A391" s="51" t="s">
        <v>2558</v>
      </c>
      <c r="B391" s="133" t="s">
        <v>557</v>
      </c>
      <c r="C391" s="127" t="s">
        <v>179</v>
      </c>
      <c r="D391" s="127" t="s">
        <v>179</v>
      </c>
      <c r="E391" s="129"/>
      <c r="F391" s="128" t="str">
        <f>IF($C$393=0,"",IF(C391="[for completion]","",IF(C391="","",C391/$C$393)))</f>
        <v/>
      </c>
      <c r="G391" s="128" t="str">
        <f>IF($D$393=0,"",IF(D391="[for completion]","",IF(D391="","",D391/$D$393)))</f>
        <v/>
      </c>
    </row>
    <row r="392" spans="1:7" x14ac:dyDescent="0.25">
      <c r="A392" s="51" t="s">
        <v>2559</v>
      </c>
      <c r="B392" s="124" t="s">
        <v>1051</v>
      </c>
      <c r="C392" s="352">
        <v>509.16433999999998</v>
      </c>
      <c r="D392" s="352" t="s">
        <v>1906</v>
      </c>
      <c r="E392" s="354"/>
      <c r="F392" s="407">
        <f>IF($C$393=0,"",IF(C392="[for completion]","",IF(C392="","",C392/$C$393)))</f>
        <v>1</v>
      </c>
      <c r="G392" s="128" t="str">
        <f>IF($D$393=0,"",IF(D392="[for completion]","",IF(D392="","",D392/$D$393)))</f>
        <v/>
      </c>
    </row>
    <row r="393" spans="1:7" x14ac:dyDescent="0.25">
      <c r="A393" s="51" t="s">
        <v>2560</v>
      </c>
      <c r="B393" s="133" t="s">
        <v>202</v>
      </c>
      <c r="C393" s="352">
        <f>SUM(C389:C392)</f>
        <v>509.16433999999998</v>
      </c>
      <c r="D393" s="353">
        <f>SUM(D389:D392)</f>
        <v>0</v>
      </c>
      <c r="E393" s="354"/>
      <c r="F393" s="409">
        <f>SUM(F389:F392)</f>
        <v>1</v>
      </c>
      <c r="G393" s="318">
        <f>SUM(G389:G392)</f>
        <v>0</v>
      </c>
    </row>
    <row r="394" spans="1:7" x14ac:dyDescent="0.25">
      <c r="A394" s="51" t="s">
        <v>2561</v>
      </c>
      <c r="B394" s="124"/>
      <c r="C394" s="137"/>
      <c r="D394" s="124"/>
      <c r="E394" s="287"/>
      <c r="F394" s="287"/>
      <c r="G394" s="287"/>
    </row>
    <row r="395" spans="1:7" x14ac:dyDescent="0.25">
      <c r="A395" s="67"/>
      <c r="B395" s="312" t="s">
        <v>1150</v>
      </c>
      <c r="C395" s="312" t="s">
        <v>1151</v>
      </c>
      <c r="D395" s="312" t="s">
        <v>1152</v>
      </c>
      <c r="E395" s="312"/>
      <c r="F395" s="312" t="s">
        <v>1153</v>
      </c>
      <c r="G395" s="312"/>
    </row>
    <row r="396" spans="1:7" x14ac:dyDescent="0.25">
      <c r="A396" s="51" t="s">
        <v>2562</v>
      </c>
      <c r="B396" s="133" t="s">
        <v>1127</v>
      </c>
      <c r="C396" s="127" t="s">
        <v>179</v>
      </c>
      <c r="D396" s="127" t="s">
        <v>179</v>
      </c>
      <c r="E396" s="287"/>
      <c r="F396" s="127" t="s">
        <v>179</v>
      </c>
      <c r="G396" s="128" t="str">
        <f t="shared" ref="G396:G405" si="15">IF($D$414=0,"",IF(D396="[for completion]","",IF(D396="","",D396/$D$414)))</f>
        <v/>
      </c>
    </row>
    <row r="397" spans="1:7" x14ac:dyDescent="0.25">
      <c r="A397" s="51" t="s">
        <v>2563</v>
      </c>
      <c r="B397" s="341" t="s">
        <v>1129</v>
      </c>
      <c r="C397" s="127" t="s">
        <v>179</v>
      </c>
      <c r="D397" s="127" t="s">
        <v>179</v>
      </c>
      <c r="E397" s="127"/>
      <c r="F397" s="127" t="s">
        <v>179</v>
      </c>
      <c r="G397" s="128" t="str">
        <f t="shared" si="15"/>
        <v/>
      </c>
    </row>
    <row r="398" spans="1:7" x14ac:dyDescent="0.25">
      <c r="A398" s="51" t="s">
        <v>2564</v>
      </c>
      <c r="B398" s="133" t="s">
        <v>1131</v>
      </c>
      <c r="C398" s="127" t="s">
        <v>179</v>
      </c>
      <c r="D398" s="127" t="s">
        <v>179</v>
      </c>
      <c r="E398" s="127"/>
      <c r="F398" s="127" t="s">
        <v>179</v>
      </c>
      <c r="G398" s="128" t="str">
        <f t="shared" si="15"/>
        <v/>
      </c>
    </row>
    <row r="399" spans="1:7" x14ac:dyDescent="0.25">
      <c r="A399" s="51" t="s">
        <v>2565</v>
      </c>
      <c r="B399" s="133" t="s">
        <v>1133</v>
      </c>
      <c r="C399" s="352" t="s">
        <v>179</v>
      </c>
      <c r="D399" s="352" t="s">
        <v>179</v>
      </c>
      <c r="E399" s="127"/>
      <c r="F399" s="127" t="s">
        <v>179</v>
      </c>
      <c r="G399" s="128" t="str">
        <f t="shared" si="15"/>
        <v/>
      </c>
    </row>
    <row r="400" spans="1:7" x14ac:dyDescent="0.25">
      <c r="A400" s="51" t="s">
        <v>2566</v>
      </c>
      <c r="B400" s="133" t="s">
        <v>1135</v>
      </c>
      <c r="C400" s="352">
        <v>2508.2489599999999</v>
      </c>
      <c r="D400" s="352" t="s">
        <v>1906</v>
      </c>
      <c r="E400" s="127"/>
      <c r="F400" s="127" t="s">
        <v>179</v>
      </c>
      <c r="G400" s="128" t="str">
        <f t="shared" si="15"/>
        <v/>
      </c>
    </row>
    <row r="401" spans="1:7" x14ac:dyDescent="0.25">
      <c r="A401" s="51" t="s">
        <v>2567</v>
      </c>
      <c r="B401" s="133" t="s">
        <v>1137</v>
      </c>
      <c r="C401" s="127" t="s">
        <v>179</v>
      </c>
      <c r="D401" s="127" t="s">
        <v>179</v>
      </c>
      <c r="E401" s="127"/>
      <c r="F401" s="127" t="s">
        <v>179</v>
      </c>
      <c r="G401" s="128" t="str">
        <f t="shared" si="15"/>
        <v/>
      </c>
    </row>
    <row r="402" spans="1:7" x14ac:dyDescent="0.25">
      <c r="A402" s="51" t="s">
        <v>2568</v>
      </c>
      <c r="B402" s="133" t="s">
        <v>200</v>
      </c>
      <c r="C402" s="127" t="s">
        <v>179</v>
      </c>
      <c r="D402" s="127" t="s">
        <v>179</v>
      </c>
      <c r="E402" s="127"/>
      <c r="F402" s="127" t="s">
        <v>179</v>
      </c>
      <c r="G402" s="128" t="str">
        <f t="shared" si="15"/>
        <v/>
      </c>
    </row>
    <row r="403" spans="1:7" x14ac:dyDescent="0.25">
      <c r="A403" s="51" t="s">
        <v>2569</v>
      </c>
      <c r="B403" s="133" t="s">
        <v>2570</v>
      </c>
      <c r="C403" s="127" t="s">
        <v>179</v>
      </c>
      <c r="D403" s="127" t="s">
        <v>179</v>
      </c>
      <c r="E403" s="127"/>
      <c r="F403" s="127" t="s">
        <v>179</v>
      </c>
      <c r="G403" s="128" t="str">
        <f t="shared" si="15"/>
        <v/>
      </c>
    </row>
    <row r="404" spans="1:7" x14ac:dyDescent="0.25">
      <c r="A404" s="51" t="s">
        <v>2571</v>
      </c>
      <c r="B404" s="133" t="s">
        <v>202</v>
      </c>
      <c r="C404" s="352">
        <f>SUM(C396:C403)</f>
        <v>2508.2489599999999</v>
      </c>
      <c r="D404" s="127">
        <v>0</v>
      </c>
      <c r="E404" s="287"/>
      <c r="F404" s="124"/>
      <c r="G404" s="128" t="str">
        <f t="shared" si="15"/>
        <v/>
      </c>
    </row>
    <row r="405" spans="1:7" x14ac:dyDescent="0.25">
      <c r="A405" s="51" t="s">
        <v>2572</v>
      </c>
      <c r="B405" s="124" t="s">
        <v>1164</v>
      </c>
      <c r="C405" s="124"/>
      <c r="D405" s="124"/>
      <c r="E405" s="124"/>
      <c r="F405" s="127" t="s">
        <v>179</v>
      </c>
      <c r="G405" s="128" t="str">
        <f t="shared" si="15"/>
        <v/>
      </c>
    </row>
    <row r="406" spans="1:7" x14ac:dyDescent="0.25">
      <c r="A406" s="51" t="s">
        <v>2573</v>
      </c>
      <c r="B406" s="133"/>
      <c r="C406" s="124"/>
      <c r="D406" s="124"/>
      <c r="E406" s="287"/>
      <c r="F406" s="128"/>
      <c r="G406" s="128"/>
    </row>
    <row r="407" spans="1:7" x14ac:dyDescent="0.25">
      <c r="A407" s="51" t="s">
        <v>2574</v>
      </c>
      <c r="B407" s="133"/>
      <c r="C407" s="124"/>
      <c r="D407" s="124"/>
      <c r="E407" s="287"/>
      <c r="F407" s="128"/>
      <c r="G407" s="128"/>
    </row>
    <row r="408" spans="1:7" x14ac:dyDescent="0.25">
      <c r="A408" s="51" t="s">
        <v>2575</v>
      </c>
      <c r="B408" s="133"/>
      <c r="C408" s="124"/>
      <c r="D408" s="124"/>
      <c r="E408" s="287"/>
      <c r="F408" s="128"/>
      <c r="G408" s="128"/>
    </row>
    <row r="409" spans="1:7" x14ac:dyDescent="0.25">
      <c r="A409" s="51" t="s">
        <v>2576</v>
      </c>
      <c r="B409" s="133"/>
      <c r="C409" s="124"/>
      <c r="D409" s="124"/>
      <c r="E409" s="287"/>
      <c r="F409" s="128"/>
      <c r="G409" s="128"/>
    </row>
    <row r="410" spans="1:7" x14ac:dyDescent="0.25">
      <c r="A410" s="51" t="s">
        <v>2577</v>
      </c>
      <c r="B410" s="133"/>
      <c r="C410" s="124"/>
      <c r="D410" s="124"/>
      <c r="E410" s="287"/>
      <c r="F410" s="128"/>
      <c r="G410" s="128"/>
    </row>
    <row r="411" spans="1:7" x14ac:dyDescent="0.25">
      <c r="A411" s="51" t="s">
        <v>2578</v>
      </c>
      <c r="B411" s="133"/>
      <c r="C411" s="124"/>
      <c r="D411" s="124"/>
      <c r="E411" s="287"/>
      <c r="F411" s="128"/>
      <c r="G411" s="128"/>
    </row>
    <row r="412" spans="1:7" x14ac:dyDescent="0.25">
      <c r="A412" s="51" t="s">
        <v>2579</v>
      </c>
      <c r="B412" s="133"/>
      <c r="C412" s="124"/>
      <c r="D412" s="124"/>
      <c r="E412" s="287"/>
      <c r="F412" s="128"/>
      <c r="G412" s="128"/>
    </row>
    <row r="413" spans="1:7" x14ac:dyDescent="0.25">
      <c r="A413" s="51" t="s">
        <v>2580</v>
      </c>
      <c r="B413" s="133"/>
      <c r="C413" s="124"/>
      <c r="D413" s="124"/>
      <c r="E413" s="287"/>
      <c r="F413" s="128"/>
      <c r="G413" s="128"/>
    </row>
    <row r="414" spans="1:7" x14ac:dyDescent="0.25">
      <c r="A414" s="51" t="s">
        <v>2581</v>
      </c>
      <c r="B414" s="133"/>
      <c r="C414" s="127"/>
      <c r="D414" s="124"/>
      <c r="E414" s="287"/>
      <c r="F414" s="350"/>
      <c r="G414" s="350"/>
    </row>
    <row r="415" spans="1:7" x14ac:dyDescent="0.25">
      <c r="A415" s="51" t="s">
        <v>2582</v>
      </c>
      <c r="B415" s="124"/>
      <c r="C415" s="137"/>
      <c r="D415" s="124"/>
      <c r="E415" s="287"/>
      <c r="F415" s="287"/>
      <c r="G415" s="287"/>
    </row>
    <row r="416" spans="1:7" x14ac:dyDescent="0.25">
      <c r="A416" s="51" t="s">
        <v>2583</v>
      </c>
      <c r="B416" s="124"/>
      <c r="C416" s="137"/>
      <c r="D416" s="124"/>
      <c r="E416" s="287"/>
      <c r="F416" s="287"/>
      <c r="G416" s="287"/>
    </row>
    <row r="417" spans="1:7" x14ac:dyDescent="0.25">
      <c r="A417" s="51" t="s">
        <v>2584</v>
      </c>
      <c r="B417" s="124"/>
      <c r="C417" s="137"/>
      <c r="D417" s="124"/>
      <c r="E417" s="287"/>
      <c r="F417" s="287"/>
      <c r="G417" s="287"/>
    </row>
    <row r="418" spans="1:7" x14ac:dyDescent="0.25">
      <c r="A418" s="51" t="s">
        <v>2585</v>
      </c>
      <c r="B418" s="124"/>
      <c r="C418" s="137"/>
      <c r="D418" s="124"/>
      <c r="E418" s="287"/>
      <c r="F418" s="287"/>
      <c r="G418" s="287"/>
    </row>
    <row r="419" spans="1:7" x14ac:dyDescent="0.25">
      <c r="A419" s="51" t="s">
        <v>2586</v>
      </c>
      <c r="B419" s="124"/>
      <c r="C419" s="137"/>
      <c r="D419" s="124"/>
      <c r="E419" s="287"/>
      <c r="F419" s="287"/>
      <c r="G419" s="287"/>
    </row>
    <row r="420" spans="1:7" x14ac:dyDescent="0.25">
      <c r="A420" s="51" t="s">
        <v>2587</v>
      </c>
      <c r="B420" s="124"/>
      <c r="C420" s="137"/>
      <c r="D420" s="124"/>
      <c r="E420" s="287"/>
      <c r="F420" s="287"/>
      <c r="G420" s="287"/>
    </row>
    <row r="421" spans="1:7" x14ac:dyDescent="0.25">
      <c r="A421" s="51" t="s">
        <v>2588</v>
      </c>
      <c r="B421" s="124"/>
      <c r="C421" s="137"/>
      <c r="D421" s="124"/>
      <c r="E421" s="287"/>
      <c r="F421" s="287"/>
      <c r="G421" s="287"/>
    </row>
    <row r="422" spans="1:7" x14ac:dyDescent="0.25">
      <c r="A422" s="51" t="s">
        <v>2589</v>
      </c>
      <c r="B422" s="124"/>
      <c r="C422" s="137"/>
      <c r="D422" s="124"/>
      <c r="E422" s="287"/>
      <c r="F422" s="287"/>
      <c r="G422" s="287"/>
    </row>
    <row r="423" spans="1:7" x14ac:dyDescent="0.25">
      <c r="A423" s="51" t="s">
        <v>2590</v>
      </c>
      <c r="B423" s="124"/>
      <c r="C423" s="137"/>
      <c r="D423" s="124"/>
      <c r="E423" s="287"/>
      <c r="F423" s="287"/>
      <c r="G423" s="287"/>
    </row>
    <row r="424" spans="1:7" x14ac:dyDescent="0.25">
      <c r="A424" s="51" t="s">
        <v>2591</v>
      </c>
      <c r="B424" s="124"/>
      <c r="C424" s="137"/>
      <c r="D424" s="124"/>
      <c r="E424" s="287"/>
      <c r="F424" s="287"/>
      <c r="G424" s="287"/>
    </row>
    <row r="425" spans="1:7" x14ac:dyDescent="0.25">
      <c r="A425" s="51" t="s">
        <v>2592</v>
      </c>
      <c r="B425" s="124"/>
      <c r="C425" s="137"/>
      <c r="D425" s="124"/>
      <c r="E425" s="287"/>
      <c r="F425" s="287"/>
      <c r="G425" s="287"/>
    </row>
    <row r="426" spans="1:7" x14ac:dyDescent="0.25">
      <c r="A426" s="51" t="s">
        <v>2593</v>
      </c>
      <c r="B426" s="124"/>
      <c r="C426" s="137"/>
      <c r="D426" s="124"/>
      <c r="E426" s="287"/>
      <c r="F426" s="287"/>
      <c r="G426" s="287"/>
    </row>
    <row r="427" spans="1:7" x14ac:dyDescent="0.25">
      <c r="A427" s="51" t="s">
        <v>2594</v>
      </c>
      <c r="B427" s="124"/>
      <c r="C427" s="137"/>
      <c r="D427" s="124"/>
      <c r="E427" s="287"/>
      <c r="F427" s="287"/>
      <c r="G427" s="287"/>
    </row>
    <row r="428" spans="1:7" x14ac:dyDescent="0.25">
      <c r="A428" s="51" t="s">
        <v>2595</v>
      </c>
      <c r="B428" s="124"/>
      <c r="C428" s="137"/>
      <c r="D428" s="124"/>
      <c r="E428" s="287"/>
      <c r="F428" s="287"/>
      <c r="G428" s="287"/>
    </row>
    <row r="429" spans="1:7" x14ac:dyDescent="0.25">
      <c r="A429" s="51" t="s">
        <v>2596</v>
      </c>
      <c r="B429" s="124"/>
      <c r="C429" s="137"/>
      <c r="D429" s="124"/>
      <c r="E429" s="287"/>
      <c r="F429" s="287"/>
      <c r="G429" s="287"/>
    </row>
    <row r="430" spans="1:7" x14ac:dyDescent="0.25">
      <c r="A430" s="51" t="s">
        <v>2597</v>
      </c>
      <c r="B430" s="124"/>
      <c r="C430" s="137"/>
      <c r="D430" s="124"/>
      <c r="E430" s="287"/>
      <c r="F430" s="287"/>
      <c r="G430" s="287"/>
    </row>
    <row r="431" spans="1:7" x14ac:dyDescent="0.25">
      <c r="A431" s="51" t="s">
        <v>2598</v>
      </c>
      <c r="B431" s="124"/>
      <c r="C431" s="137"/>
      <c r="D431" s="124"/>
      <c r="E431" s="287"/>
      <c r="F431" s="287"/>
      <c r="G431" s="287"/>
    </row>
    <row r="432" spans="1:7" x14ac:dyDescent="0.25">
      <c r="A432" s="51" t="s">
        <v>2599</v>
      </c>
      <c r="B432" s="124"/>
      <c r="C432" s="137"/>
      <c r="D432" s="124"/>
      <c r="E432" s="287"/>
      <c r="F432" s="287"/>
      <c r="G432" s="287"/>
    </row>
    <row r="433" spans="1:7" x14ac:dyDescent="0.25">
      <c r="A433" s="51" t="s">
        <v>2600</v>
      </c>
      <c r="B433" s="124"/>
      <c r="C433" s="137"/>
      <c r="D433" s="124"/>
      <c r="E433" s="287"/>
      <c r="F433" s="287"/>
      <c r="G433" s="287"/>
    </row>
    <row r="434" spans="1:7" x14ac:dyDescent="0.25">
      <c r="A434" s="51" t="s">
        <v>2601</v>
      </c>
      <c r="B434" s="124"/>
      <c r="C434" s="137"/>
      <c r="D434" s="124"/>
      <c r="E434" s="287"/>
      <c r="F434" s="287"/>
      <c r="G434" s="287"/>
    </row>
    <row r="435" spans="1:7" x14ac:dyDescent="0.25">
      <c r="A435" s="51" t="s">
        <v>2602</v>
      </c>
      <c r="B435" s="124"/>
      <c r="C435" s="137"/>
      <c r="D435" s="124"/>
      <c r="E435" s="287"/>
      <c r="F435" s="287"/>
      <c r="G435" s="287"/>
    </row>
    <row r="436" spans="1:7" x14ac:dyDescent="0.25">
      <c r="A436" s="51" t="s">
        <v>2603</v>
      </c>
      <c r="B436" s="124"/>
      <c r="C436" s="137"/>
      <c r="D436" s="124"/>
      <c r="E436" s="287"/>
      <c r="F436" s="287"/>
      <c r="G436" s="287"/>
    </row>
    <row r="437" spans="1:7" x14ac:dyDescent="0.25">
      <c r="A437" s="51" t="s">
        <v>2604</v>
      </c>
      <c r="B437" s="124"/>
      <c r="C437" s="137"/>
      <c r="D437" s="124"/>
      <c r="E437" s="287"/>
      <c r="F437" s="287"/>
      <c r="G437" s="287"/>
    </row>
    <row r="438" spans="1:7" x14ac:dyDescent="0.25">
      <c r="A438" s="51" t="s">
        <v>2605</v>
      </c>
      <c r="B438" s="124"/>
      <c r="C438" s="137"/>
      <c r="D438" s="124"/>
      <c r="E438" s="287"/>
      <c r="F438" s="287"/>
      <c r="G438" s="287"/>
    </row>
    <row r="439" spans="1:7" x14ac:dyDescent="0.25">
      <c r="A439" s="51" t="s">
        <v>2606</v>
      </c>
      <c r="B439" s="124"/>
      <c r="C439" s="137"/>
      <c r="D439" s="124"/>
      <c r="E439" s="287"/>
      <c r="F439" s="287"/>
      <c r="G439" s="287"/>
    </row>
    <row r="440" spans="1:7" x14ac:dyDescent="0.25">
      <c r="A440" s="51" t="s">
        <v>2607</v>
      </c>
      <c r="B440" s="124"/>
      <c r="C440" s="137"/>
      <c r="D440" s="124"/>
      <c r="E440" s="287"/>
      <c r="F440" s="287"/>
      <c r="G440" s="287"/>
    </row>
    <row r="441" spans="1:7" x14ac:dyDescent="0.25">
      <c r="A441" s="51" t="s">
        <v>2608</v>
      </c>
      <c r="B441" s="124"/>
      <c r="C441" s="137"/>
      <c r="D441" s="124"/>
      <c r="E441" s="287"/>
      <c r="F441" s="287"/>
      <c r="G441" s="287"/>
    </row>
    <row r="442" spans="1:7" x14ac:dyDescent="0.25">
      <c r="A442" s="51" t="s">
        <v>2609</v>
      </c>
      <c r="B442" s="124"/>
      <c r="C442" s="137"/>
      <c r="D442" s="124"/>
      <c r="E442" s="287"/>
      <c r="F442" s="287"/>
      <c r="G442" s="287"/>
    </row>
    <row r="443" spans="1:7" x14ac:dyDescent="0.25">
      <c r="A443" s="51" t="s">
        <v>2610</v>
      </c>
      <c r="B443" s="124"/>
      <c r="C443" s="137"/>
      <c r="D443" s="124"/>
      <c r="E443" s="287"/>
      <c r="F443" s="287"/>
      <c r="G443" s="287"/>
    </row>
    <row r="444" spans="1:7" ht="18.75" customHeight="1" x14ac:dyDescent="0.25">
      <c r="A444" s="99"/>
      <c r="B444" s="347" t="s">
        <v>2611</v>
      </c>
      <c r="C444" s="338"/>
      <c r="D444" s="338"/>
      <c r="E444" s="338"/>
      <c r="F444" s="338"/>
      <c r="G444" s="338"/>
    </row>
    <row r="445" spans="1:7" x14ac:dyDescent="0.25">
      <c r="A445" s="67"/>
      <c r="B445" s="312" t="s">
        <v>1204</v>
      </c>
      <c r="C445" s="312" t="s">
        <v>891</v>
      </c>
      <c r="D445" s="312" t="s">
        <v>892</v>
      </c>
      <c r="E445" s="312"/>
      <c r="F445" s="312" t="s">
        <v>680</v>
      </c>
      <c r="G445" s="312" t="s">
        <v>894</v>
      </c>
    </row>
    <row r="446" spans="1:7" x14ac:dyDescent="0.25">
      <c r="A446" s="51" t="s">
        <v>2612</v>
      </c>
      <c r="B446" s="124" t="s">
        <v>896</v>
      </c>
      <c r="C446" s="352">
        <v>17447.060000000001</v>
      </c>
      <c r="D446" s="411">
        <v>287</v>
      </c>
      <c r="E446" s="411"/>
      <c r="F446" s="413"/>
      <c r="G446" s="413"/>
    </row>
    <row r="447" spans="1:7" x14ac:dyDescent="0.25">
      <c r="A447" s="63"/>
      <c r="B447" s="124"/>
      <c r="C447" s="402"/>
      <c r="D447" s="411"/>
      <c r="E447" s="411"/>
      <c r="F447" s="413"/>
      <c r="G447" s="413"/>
    </row>
    <row r="448" spans="1:7" x14ac:dyDescent="0.25">
      <c r="A448" s="51"/>
      <c r="B448" s="124" t="s">
        <v>897</v>
      </c>
      <c r="C448" s="402"/>
      <c r="D448" s="411"/>
      <c r="E448" s="411"/>
      <c r="F448" s="413"/>
      <c r="G448" s="413"/>
    </row>
    <row r="449" spans="1:7" x14ac:dyDescent="0.25">
      <c r="A449" s="51" t="s">
        <v>2613</v>
      </c>
      <c r="B449" s="133" t="s">
        <v>899</v>
      </c>
      <c r="C449" s="352">
        <v>0.38715300000000002</v>
      </c>
      <c r="D449" s="352">
        <v>7</v>
      </c>
      <c r="E449" s="411"/>
      <c r="F449" s="407">
        <f t="shared" ref="F449:F472" si="16">IF($C$473=0,"",IF(C449="[for completion]","",IF(C449="","",C449/$C$473)))</f>
        <v>7.7317604758675692E-5</v>
      </c>
      <c r="G449" s="407">
        <f t="shared" ref="G449:G472" si="17">IF($D$473=0,"",IF(D449="[for completion]","",IF(D449="","",D449/$D$473)))</f>
        <v>2.4390243902439025E-2</v>
      </c>
    </row>
    <row r="450" spans="1:7" x14ac:dyDescent="0.25">
      <c r="A450" s="51" t="s">
        <v>2614</v>
      </c>
      <c r="B450" s="133" t="s">
        <v>901</v>
      </c>
      <c r="C450" s="352">
        <v>12.18534</v>
      </c>
      <c r="D450" s="352">
        <v>20</v>
      </c>
      <c r="E450" s="411"/>
      <c r="F450" s="407">
        <f t="shared" si="16"/>
        <v>2.4335115625349186E-3</v>
      </c>
      <c r="G450" s="407">
        <f t="shared" si="17"/>
        <v>6.968641114982578E-2</v>
      </c>
    </row>
    <row r="451" spans="1:7" x14ac:dyDescent="0.25">
      <c r="A451" s="51" t="s">
        <v>2615</v>
      </c>
      <c r="B451" s="133" t="s">
        <v>903</v>
      </c>
      <c r="C451" s="352">
        <v>513.20749000000001</v>
      </c>
      <c r="D451" s="352">
        <v>114</v>
      </c>
      <c r="E451" s="411"/>
      <c r="F451" s="407">
        <f t="shared" si="16"/>
        <v>0.10249171224557735</v>
      </c>
      <c r="G451" s="407">
        <f t="shared" si="17"/>
        <v>0.39721254355400698</v>
      </c>
    </row>
    <row r="452" spans="1:7" x14ac:dyDescent="0.25">
      <c r="A452" s="51" t="s">
        <v>2616</v>
      </c>
      <c r="B452" s="133" t="s">
        <v>905</v>
      </c>
      <c r="C452" s="352">
        <v>4481.5272300000006</v>
      </c>
      <c r="D452" s="352">
        <v>146</v>
      </c>
      <c r="E452" s="411"/>
      <c r="F452" s="407">
        <f t="shared" si="16"/>
        <v>0.89499745858712898</v>
      </c>
      <c r="G452" s="407">
        <f t="shared" si="17"/>
        <v>0.50871080139372826</v>
      </c>
    </row>
    <row r="453" spans="1:7" x14ac:dyDescent="0.25">
      <c r="A453" s="51" t="s">
        <v>2617</v>
      </c>
      <c r="B453" s="133" t="s">
        <v>809</v>
      </c>
      <c r="C453" s="352" t="s">
        <v>179</v>
      </c>
      <c r="D453" s="352" t="s">
        <v>179</v>
      </c>
      <c r="E453" s="411"/>
      <c r="F453" s="407" t="str">
        <f t="shared" si="16"/>
        <v/>
      </c>
      <c r="G453" s="407" t="str">
        <f t="shared" si="17"/>
        <v/>
      </c>
    </row>
    <row r="454" spans="1:7" x14ac:dyDescent="0.25">
      <c r="A454" s="51" t="s">
        <v>2618</v>
      </c>
      <c r="B454" s="133" t="s">
        <v>809</v>
      </c>
      <c r="C454" s="127" t="s">
        <v>179</v>
      </c>
      <c r="D454" s="127" t="s">
        <v>179</v>
      </c>
      <c r="E454" s="161"/>
      <c r="F454" s="128" t="str">
        <f t="shared" si="16"/>
        <v/>
      </c>
      <c r="G454" s="128" t="str">
        <f t="shared" si="17"/>
        <v/>
      </c>
    </row>
    <row r="455" spans="1:7" x14ac:dyDescent="0.25">
      <c r="A455" s="51" t="s">
        <v>2619</v>
      </c>
      <c r="B455" s="133" t="s">
        <v>809</v>
      </c>
      <c r="C455" s="127" t="s">
        <v>179</v>
      </c>
      <c r="D455" s="127" t="s">
        <v>179</v>
      </c>
      <c r="E455" s="161"/>
      <c r="F455" s="128" t="str">
        <f t="shared" si="16"/>
        <v/>
      </c>
      <c r="G455" s="128" t="str">
        <f t="shared" si="17"/>
        <v/>
      </c>
    </row>
    <row r="456" spans="1:7" x14ac:dyDescent="0.25">
      <c r="A456" s="51" t="s">
        <v>2620</v>
      </c>
      <c r="B456" s="133" t="s">
        <v>809</v>
      </c>
      <c r="C456" s="127" t="s">
        <v>179</v>
      </c>
      <c r="D456" s="138" t="s">
        <v>179</v>
      </c>
      <c r="E456" s="161"/>
      <c r="F456" s="128" t="str">
        <f t="shared" si="16"/>
        <v/>
      </c>
      <c r="G456" s="128" t="str">
        <f t="shared" si="17"/>
        <v/>
      </c>
    </row>
    <row r="457" spans="1:7" x14ac:dyDescent="0.25">
      <c r="A457" s="51" t="s">
        <v>2621</v>
      </c>
      <c r="B457" s="133" t="s">
        <v>809</v>
      </c>
      <c r="C457" s="127" t="s">
        <v>179</v>
      </c>
      <c r="D457" s="138" t="s">
        <v>179</v>
      </c>
      <c r="E457" s="161"/>
      <c r="F457" s="128" t="str">
        <f t="shared" si="16"/>
        <v/>
      </c>
      <c r="G457" s="128" t="str">
        <f t="shared" si="17"/>
        <v/>
      </c>
    </row>
    <row r="458" spans="1:7" x14ac:dyDescent="0.25">
      <c r="A458" s="51" t="s">
        <v>2622</v>
      </c>
      <c r="B458" s="133" t="s">
        <v>809</v>
      </c>
      <c r="C458" s="127" t="s">
        <v>179</v>
      </c>
      <c r="D458" s="138" t="s">
        <v>179</v>
      </c>
      <c r="E458" s="133"/>
      <c r="F458" s="128" t="str">
        <f t="shared" si="16"/>
        <v/>
      </c>
      <c r="G458" s="128" t="str">
        <f t="shared" si="17"/>
        <v/>
      </c>
    </row>
    <row r="459" spans="1:7" x14ac:dyDescent="0.25">
      <c r="A459" s="51" t="s">
        <v>2623</v>
      </c>
      <c r="B459" s="133" t="s">
        <v>809</v>
      </c>
      <c r="C459" s="127" t="s">
        <v>179</v>
      </c>
      <c r="D459" s="138" t="s">
        <v>179</v>
      </c>
      <c r="E459" s="133"/>
      <c r="F459" s="128" t="str">
        <f t="shared" si="16"/>
        <v/>
      </c>
      <c r="G459" s="128" t="str">
        <f t="shared" si="17"/>
        <v/>
      </c>
    </row>
    <row r="460" spans="1:7" x14ac:dyDescent="0.25">
      <c r="A460" s="51" t="s">
        <v>2624</v>
      </c>
      <c r="B460" s="133" t="s">
        <v>809</v>
      </c>
      <c r="C460" s="127" t="s">
        <v>179</v>
      </c>
      <c r="D460" s="138" t="s">
        <v>179</v>
      </c>
      <c r="E460" s="133"/>
      <c r="F460" s="128" t="str">
        <f t="shared" si="16"/>
        <v/>
      </c>
      <c r="G460" s="128" t="str">
        <f t="shared" si="17"/>
        <v/>
      </c>
    </row>
    <row r="461" spans="1:7" x14ac:dyDescent="0.25">
      <c r="A461" s="51" t="s">
        <v>2625</v>
      </c>
      <c r="B461" s="133" t="s">
        <v>809</v>
      </c>
      <c r="C461" s="127" t="s">
        <v>179</v>
      </c>
      <c r="D461" s="138" t="s">
        <v>179</v>
      </c>
      <c r="E461" s="133"/>
      <c r="F461" s="128" t="str">
        <f t="shared" si="16"/>
        <v/>
      </c>
      <c r="G461" s="128" t="str">
        <f t="shared" si="17"/>
        <v/>
      </c>
    </row>
    <row r="462" spans="1:7" x14ac:dyDescent="0.25">
      <c r="A462" s="51" t="s">
        <v>2626</v>
      </c>
      <c r="B462" s="133" t="s">
        <v>809</v>
      </c>
      <c r="C462" s="127" t="s">
        <v>179</v>
      </c>
      <c r="D462" s="138" t="s">
        <v>179</v>
      </c>
      <c r="E462" s="133"/>
      <c r="F462" s="128" t="str">
        <f t="shared" si="16"/>
        <v/>
      </c>
      <c r="G462" s="128" t="str">
        <f t="shared" si="17"/>
        <v/>
      </c>
    </row>
    <row r="463" spans="1:7" x14ac:dyDescent="0.25">
      <c r="A463" s="51" t="s">
        <v>2627</v>
      </c>
      <c r="B463" s="133" t="s">
        <v>809</v>
      </c>
      <c r="C463" s="127" t="s">
        <v>179</v>
      </c>
      <c r="D463" s="138" t="s">
        <v>179</v>
      </c>
      <c r="E463" s="133"/>
      <c r="F463" s="128" t="str">
        <f t="shared" si="16"/>
        <v/>
      </c>
      <c r="G463" s="128" t="str">
        <f t="shared" si="17"/>
        <v/>
      </c>
    </row>
    <row r="464" spans="1:7" x14ac:dyDescent="0.25">
      <c r="A464" s="51" t="s">
        <v>2628</v>
      </c>
      <c r="B464" s="133" t="s">
        <v>809</v>
      </c>
      <c r="C464" s="127" t="s">
        <v>179</v>
      </c>
      <c r="D464" s="138" t="s">
        <v>179</v>
      </c>
      <c r="E464" s="124"/>
      <c r="F464" s="128" t="str">
        <f t="shared" si="16"/>
        <v/>
      </c>
      <c r="G464" s="128" t="str">
        <f t="shared" si="17"/>
        <v/>
      </c>
    </row>
    <row r="465" spans="1:7" x14ac:dyDescent="0.25">
      <c r="A465" s="51" t="s">
        <v>2629</v>
      </c>
      <c r="B465" s="133" t="s">
        <v>809</v>
      </c>
      <c r="C465" s="127" t="s">
        <v>179</v>
      </c>
      <c r="D465" s="138" t="s">
        <v>179</v>
      </c>
      <c r="E465" s="316"/>
      <c r="F465" s="128" t="str">
        <f t="shared" si="16"/>
        <v/>
      </c>
      <c r="G465" s="128" t="str">
        <f t="shared" si="17"/>
        <v/>
      </c>
    </row>
    <row r="466" spans="1:7" x14ac:dyDescent="0.25">
      <c r="A466" s="51" t="s">
        <v>2630</v>
      </c>
      <c r="B466" s="133" t="s">
        <v>809</v>
      </c>
      <c r="C466" s="127" t="s">
        <v>179</v>
      </c>
      <c r="D466" s="138" t="s">
        <v>179</v>
      </c>
      <c r="E466" s="316"/>
      <c r="F466" s="128" t="str">
        <f t="shared" si="16"/>
        <v/>
      </c>
      <c r="G466" s="128" t="str">
        <f t="shared" si="17"/>
        <v/>
      </c>
    </row>
    <row r="467" spans="1:7" x14ac:dyDescent="0.25">
      <c r="A467" s="51" t="s">
        <v>2631</v>
      </c>
      <c r="B467" s="133" t="s">
        <v>809</v>
      </c>
      <c r="C467" s="127" t="s">
        <v>179</v>
      </c>
      <c r="D467" s="138" t="s">
        <v>179</v>
      </c>
      <c r="E467" s="316"/>
      <c r="F467" s="128" t="str">
        <f t="shared" si="16"/>
        <v/>
      </c>
      <c r="G467" s="128" t="str">
        <f t="shared" si="17"/>
        <v/>
      </c>
    </row>
    <row r="468" spans="1:7" x14ac:dyDescent="0.25">
      <c r="A468" s="51" t="s">
        <v>2632</v>
      </c>
      <c r="B468" s="133" t="s">
        <v>809</v>
      </c>
      <c r="C468" s="127" t="s">
        <v>179</v>
      </c>
      <c r="D468" s="138" t="s">
        <v>179</v>
      </c>
      <c r="E468" s="316"/>
      <c r="F468" s="128" t="str">
        <f t="shared" si="16"/>
        <v/>
      </c>
      <c r="G468" s="128" t="str">
        <f t="shared" si="17"/>
        <v/>
      </c>
    </row>
    <row r="469" spans="1:7" x14ac:dyDescent="0.25">
      <c r="A469" s="51" t="s">
        <v>2633</v>
      </c>
      <c r="B469" s="133" t="s">
        <v>809</v>
      </c>
      <c r="C469" s="127" t="s">
        <v>179</v>
      </c>
      <c r="D469" s="138" t="s">
        <v>179</v>
      </c>
      <c r="E469" s="316"/>
      <c r="F469" s="128" t="str">
        <f t="shared" si="16"/>
        <v/>
      </c>
      <c r="G469" s="128" t="str">
        <f t="shared" si="17"/>
        <v/>
      </c>
    </row>
    <row r="470" spans="1:7" x14ac:dyDescent="0.25">
      <c r="A470" s="51" t="s">
        <v>2634</v>
      </c>
      <c r="B470" s="133" t="s">
        <v>809</v>
      </c>
      <c r="C470" s="127" t="s">
        <v>179</v>
      </c>
      <c r="D470" s="138" t="s">
        <v>179</v>
      </c>
      <c r="E470" s="316"/>
      <c r="F470" s="128" t="str">
        <f t="shared" si="16"/>
        <v/>
      </c>
      <c r="G470" s="128" t="str">
        <f t="shared" si="17"/>
        <v/>
      </c>
    </row>
    <row r="471" spans="1:7" x14ac:dyDescent="0.25">
      <c r="A471" s="51" t="s">
        <v>2635</v>
      </c>
      <c r="B471" s="133" t="s">
        <v>809</v>
      </c>
      <c r="C471" s="127" t="s">
        <v>179</v>
      </c>
      <c r="D471" s="138" t="s">
        <v>179</v>
      </c>
      <c r="E471" s="316"/>
      <c r="F471" s="128" t="str">
        <f t="shared" si="16"/>
        <v/>
      </c>
      <c r="G471" s="128" t="str">
        <f t="shared" si="17"/>
        <v/>
      </c>
    </row>
    <row r="472" spans="1:7" x14ac:dyDescent="0.25">
      <c r="A472" s="51" t="s">
        <v>2636</v>
      </c>
      <c r="B472" s="133" t="s">
        <v>809</v>
      </c>
      <c r="C472" s="127" t="s">
        <v>179</v>
      </c>
      <c r="D472" s="138" t="s">
        <v>179</v>
      </c>
      <c r="E472" s="316"/>
      <c r="F472" s="128" t="str">
        <f t="shared" si="16"/>
        <v/>
      </c>
      <c r="G472" s="128" t="str">
        <f t="shared" si="17"/>
        <v/>
      </c>
    </row>
    <row r="473" spans="1:7" x14ac:dyDescent="0.25">
      <c r="A473" s="51" t="s">
        <v>2637</v>
      </c>
      <c r="B473" s="133" t="s">
        <v>202</v>
      </c>
      <c r="C473" s="408">
        <f>SUM(C449:C472)</f>
        <v>5007.307213000001</v>
      </c>
      <c r="D473" s="402">
        <f>SUM(D449:D472)</f>
        <v>287</v>
      </c>
      <c r="E473" s="429"/>
      <c r="F473" s="409">
        <f>SUM(F449:F472)</f>
        <v>0.99999999999999989</v>
      </c>
      <c r="G473" s="409">
        <f>SUM(G449:G472)</f>
        <v>1</v>
      </c>
    </row>
    <row r="474" spans="1:7" x14ac:dyDescent="0.25">
      <c r="A474" s="67"/>
      <c r="B474" s="312" t="s">
        <v>1231</v>
      </c>
      <c r="C474" s="312" t="s">
        <v>891</v>
      </c>
      <c r="D474" s="312" t="s">
        <v>892</v>
      </c>
      <c r="E474" s="312"/>
      <c r="F474" s="312" t="s">
        <v>680</v>
      </c>
      <c r="G474" s="312" t="s">
        <v>894</v>
      </c>
    </row>
    <row r="475" spans="1:7" x14ac:dyDescent="0.25">
      <c r="A475" s="51" t="s">
        <v>2638</v>
      </c>
      <c r="B475" s="124" t="s">
        <v>929</v>
      </c>
      <c r="C475" s="430">
        <v>0.36670000000000003</v>
      </c>
      <c r="D475" s="402"/>
      <c r="E475" s="402"/>
      <c r="F475" s="402"/>
      <c r="G475" s="124"/>
    </row>
    <row r="476" spans="1:7" x14ac:dyDescent="0.25">
      <c r="A476" s="51"/>
      <c r="B476" s="124"/>
      <c r="C476" s="402"/>
      <c r="D476" s="402"/>
      <c r="E476" s="402"/>
      <c r="F476" s="402"/>
      <c r="G476" s="124"/>
    </row>
    <row r="477" spans="1:7" x14ac:dyDescent="0.25">
      <c r="A477" s="51"/>
      <c r="B477" s="133" t="s">
        <v>930</v>
      </c>
      <c r="C477" s="402"/>
      <c r="D477" s="402"/>
      <c r="E477" s="402"/>
      <c r="F477" s="402"/>
      <c r="G477" s="124"/>
    </row>
    <row r="478" spans="1:7" x14ac:dyDescent="0.25">
      <c r="A478" s="51" t="s">
        <v>2639</v>
      </c>
      <c r="B478" s="124" t="s">
        <v>932</v>
      </c>
      <c r="C478" s="352">
        <v>1084.7760599999999</v>
      </c>
      <c r="D478" s="352" t="s">
        <v>1906</v>
      </c>
      <c r="E478" s="402"/>
      <c r="F478" s="407">
        <f t="shared" ref="F478:F485" si="18">IF($C$486=0,"",IF(C478="[for completion]","",IF(C478="","",C478/$C$486)))</f>
        <v>0.21663863060338581</v>
      </c>
      <c r="G478" s="128" t="str">
        <f t="shared" ref="G478:G485" si="19">IF($D$486=0,"",IF(D478="[for completion]","",IF(D478="","",D478/$D$486)))</f>
        <v/>
      </c>
    </row>
    <row r="479" spans="1:7" x14ac:dyDescent="0.25">
      <c r="A479" s="51" t="s">
        <v>2640</v>
      </c>
      <c r="B479" s="124" t="s">
        <v>934</v>
      </c>
      <c r="C479" s="352">
        <v>478.65951000000001</v>
      </c>
      <c r="D479" s="352" t="s">
        <v>1906</v>
      </c>
      <c r="E479" s="402"/>
      <c r="F479" s="407">
        <f t="shared" si="18"/>
        <v>9.5592209853605795E-2</v>
      </c>
      <c r="G479" s="128" t="str">
        <f t="shared" si="19"/>
        <v/>
      </c>
    </row>
    <row r="480" spans="1:7" x14ac:dyDescent="0.25">
      <c r="A480" s="51" t="s">
        <v>2641</v>
      </c>
      <c r="B480" s="124" t="s">
        <v>936</v>
      </c>
      <c r="C480" s="352">
        <v>3443.8710999999998</v>
      </c>
      <c r="D480" s="352" t="s">
        <v>1906</v>
      </c>
      <c r="E480" s="402"/>
      <c r="F480" s="407">
        <f t="shared" si="18"/>
        <v>0.68776915954300832</v>
      </c>
      <c r="G480" s="128" t="str">
        <f t="shared" si="19"/>
        <v/>
      </c>
    </row>
    <row r="481" spans="1:7" x14ac:dyDescent="0.25">
      <c r="A481" s="51" t="s">
        <v>2642</v>
      </c>
      <c r="B481" s="124" t="s">
        <v>938</v>
      </c>
      <c r="C481" s="352" t="s">
        <v>179</v>
      </c>
      <c r="D481" s="352" t="s">
        <v>179</v>
      </c>
      <c r="E481" s="402"/>
      <c r="F481" s="407" t="str">
        <f t="shared" si="18"/>
        <v/>
      </c>
      <c r="G481" s="128" t="str">
        <f t="shared" si="19"/>
        <v/>
      </c>
    </row>
    <row r="482" spans="1:7" x14ac:dyDescent="0.25">
      <c r="A482" s="51" t="s">
        <v>2643</v>
      </c>
      <c r="B482" s="124" t="s">
        <v>940</v>
      </c>
      <c r="C482" s="352" t="s">
        <v>179</v>
      </c>
      <c r="D482" s="352" t="s">
        <v>179</v>
      </c>
      <c r="E482" s="402"/>
      <c r="F482" s="407" t="str">
        <f t="shared" si="18"/>
        <v/>
      </c>
      <c r="G482" s="128" t="str">
        <f t="shared" si="19"/>
        <v/>
      </c>
    </row>
    <row r="483" spans="1:7" x14ac:dyDescent="0.25">
      <c r="A483" s="51" t="s">
        <v>2644</v>
      </c>
      <c r="B483" s="124" t="s">
        <v>942</v>
      </c>
      <c r="C483" s="352" t="s">
        <v>179</v>
      </c>
      <c r="D483" s="352" t="s">
        <v>179</v>
      </c>
      <c r="E483" s="402"/>
      <c r="F483" s="407" t="str">
        <f t="shared" si="18"/>
        <v/>
      </c>
      <c r="G483" s="128" t="str">
        <f t="shared" si="19"/>
        <v/>
      </c>
    </row>
    <row r="484" spans="1:7" x14ac:dyDescent="0.25">
      <c r="A484" s="51" t="s">
        <v>2645</v>
      </c>
      <c r="B484" s="124" t="s">
        <v>944</v>
      </c>
      <c r="C484" s="352" t="s">
        <v>179</v>
      </c>
      <c r="D484" s="352" t="s">
        <v>179</v>
      </c>
      <c r="E484" s="402"/>
      <c r="F484" s="407" t="str">
        <f t="shared" si="18"/>
        <v/>
      </c>
      <c r="G484" s="128" t="str">
        <f t="shared" si="19"/>
        <v/>
      </c>
    </row>
    <row r="485" spans="1:7" x14ac:dyDescent="0.25">
      <c r="A485" s="51" t="s">
        <v>2646</v>
      </c>
      <c r="B485" s="124" t="s">
        <v>946</v>
      </c>
      <c r="C485" s="352" t="s">
        <v>179</v>
      </c>
      <c r="D485" s="352" t="s">
        <v>179</v>
      </c>
      <c r="E485" s="402"/>
      <c r="F485" s="407" t="str">
        <f t="shared" si="18"/>
        <v/>
      </c>
      <c r="G485" s="128" t="str">
        <f t="shared" si="19"/>
        <v/>
      </c>
    </row>
    <row r="486" spans="1:7" x14ac:dyDescent="0.25">
      <c r="A486" s="51" t="s">
        <v>2647</v>
      </c>
      <c r="B486" s="317" t="s">
        <v>202</v>
      </c>
      <c r="C486" s="352">
        <f>SUM(C478:C485)</f>
        <v>5007.3066699999999</v>
      </c>
      <c r="D486" s="406">
        <f>SUM(D478:D485)</f>
        <v>0</v>
      </c>
      <c r="E486" s="402"/>
      <c r="F486" s="355">
        <f>SUM(F478:F485)</f>
        <v>1</v>
      </c>
      <c r="G486" s="137">
        <f>SUM(G478:G485)</f>
        <v>0</v>
      </c>
    </row>
    <row r="487" spans="1:7" x14ac:dyDescent="0.25">
      <c r="A487" s="51" t="s">
        <v>2648</v>
      </c>
      <c r="B487" s="135" t="s">
        <v>949</v>
      </c>
      <c r="C487" s="352"/>
      <c r="D487" s="353"/>
      <c r="E487" s="402"/>
      <c r="F487" s="407"/>
      <c r="G487" s="128"/>
    </row>
    <row r="488" spans="1:7" x14ac:dyDescent="0.25">
      <c r="A488" s="51" t="s">
        <v>2649</v>
      </c>
      <c r="B488" s="135" t="s">
        <v>951</v>
      </c>
      <c r="C488" s="127"/>
      <c r="D488" s="138"/>
      <c r="E488" s="124"/>
      <c r="F488" s="128"/>
      <c r="G488" s="128"/>
    </row>
    <row r="489" spans="1:7" x14ac:dyDescent="0.25">
      <c r="A489" s="51" t="s">
        <v>2650</v>
      </c>
      <c r="B489" s="135" t="s">
        <v>953</v>
      </c>
      <c r="C489" s="127"/>
      <c r="D489" s="138"/>
      <c r="E489" s="124"/>
      <c r="F489" s="128"/>
      <c r="G489" s="128"/>
    </row>
    <row r="490" spans="1:7" x14ac:dyDescent="0.25">
      <c r="A490" s="51" t="s">
        <v>2651</v>
      </c>
      <c r="B490" s="135" t="s">
        <v>955</v>
      </c>
      <c r="C490" s="127"/>
      <c r="D490" s="138"/>
      <c r="E490" s="124"/>
      <c r="F490" s="128"/>
      <c r="G490" s="128"/>
    </row>
    <row r="491" spans="1:7" x14ac:dyDescent="0.25">
      <c r="A491" s="51" t="s">
        <v>2652</v>
      </c>
      <c r="B491" s="135" t="s">
        <v>957</v>
      </c>
      <c r="C491" s="127"/>
      <c r="D491" s="138"/>
      <c r="E491" s="124"/>
      <c r="F491" s="128"/>
      <c r="G491" s="128"/>
    </row>
    <row r="492" spans="1:7" x14ac:dyDescent="0.25">
      <c r="A492" s="51" t="s">
        <v>2653</v>
      </c>
      <c r="B492" s="135" t="s">
        <v>959</v>
      </c>
      <c r="C492" s="127"/>
      <c r="D492" s="138"/>
      <c r="E492" s="124"/>
      <c r="F492" s="128"/>
      <c r="G492" s="128"/>
    </row>
    <row r="493" spans="1:7" x14ac:dyDescent="0.25">
      <c r="A493" s="51" t="s">
        <v>2654</v>
      </c>
      <c r="B493" s="135"/>
      <c r="C493" s="124"/>
      <c r="D493" s="124"/>
      <c r="E493" s="124"/>
      <c r="F493" s="290"/>
      <c r="G493" s="290"/>
    </row>
    <row r="494" spans="1:7" x14ac:dyDescent="0.25">
      <c r="A494" s="51" t="s">
        <v>2655</v>
      </c>
      <c r="B494" s="135"/>
      <c r="C494" s="124"/>
      <c r="D494" s="124"/>
      <c r="E494" s="124"/>
      <c r="F494" s="290"/>
      <c r="G494" s="290"/>
    </row>
    <row r="495" spans="1:7" x14ac:dyDescent="0.25">
      <c r="A495" s="51" t="s">
        <v>2656</v>
      </c>
      <c r="B495" s="135"/>
      <c r="C495" s="124"/>
      <c r="D495" s="124"/>
      <c r="E495" s="124"/>
      <c r="F495" s="316"/>
      <c r="G495" s="316"/>
    </row>
    <row r="496" spans="1:7" x14ac:dyDescent="0.25">
      <c r="A496" s="67"/>
      <c r="B496" s="312" t="s">
        <v>1251</v>
      </c>
      <c r="C496" s="312" t="s">
        <v>891</v>
      </c>
      <c r="D496" s="312" t="s">
        <v>892</v>
      </c>
      <c r="E496" s="312"/>
      <c r="F496" s="312" t="s">
        <v>680</v>
      </c>
      <c r="G496" s="312" t="s">
        <v>894</v>
      </c>
    </row>
    <row r="497" spans="1:7" x14ac:dyDescent="0.25">
      <c r="A497" s="51" t="s">
        <v>2657</v>
      </c>
      <c r="B497" s="124" t="s">
        <v>929</v>
      </c>
      <c r="C497" s="355" t="s">
        <v>1900</v>
      </c>
      <c r="D497" s="402"/>
      <c r="E497" s="124"/>
      <c r="F497" s="124"/>
      <c r="G497" s="124"/>
    </row>
    <row r="498" spans="1:7" x14ac:dyDescent="0.25">
      <c r="A498" s="51"/>
      <c r="B498" s="124"/>
      <c r="C498" s="402"/>
      <c r="D498" s="402"/>
      <c r="E498" s="124"/>
      <c r="F498" s="124"/>
      <c r="G498" s="124"/>
    </row>
    <row r="499" spans="1:7" x14ac:dyDescent="0.25">
      <c r="A499" s="51"/>
      <c r="B499" s="133" t="s">
        <v>930</v>
      </c>
      <c r="C499" s="402"/>
      <c r="D499" s="402"/>
      <c r="E499" s="124"/>
      <c r="F499" s="124"/>
      <c r="G499" s="124"/>
    </row>
    <row r="500" spans="1:7" x14ac:dyDescent="0.25">
      <c r="A500" s="51" t="s">
        <v>2658</v>
      </c>
      <c r="B500" s="124" t="s">
        <v>932</v>
      </c>
      <c r="C500" s="355" t="s">
        <v>1900</v>
      </c>
      <c r="D500" s="355" t="s">
        <v>1900</v>
      </c>
      <c r="E500" s="124"/>
      <c r="F500" s="128" t="str">
        <f t="shared" ref="F500:F507" si="20">IF($C$508=0,"",IF(C500="[for completion]","",IF(C500="","",C500/$C$508)))</f>
        <v/>
      </c>
      <c r="G500" s="128" t="str">
        <f t="shared" ref="G500:G507" si="21">IF($D$508=0,"",IF(D500="[for completion]","",IF(D500="","",D500/$D$508)))</f>
        <v/>
      </c>
    </row>
    <row r="501" spans="1:7" x14ac:dyDescent="0.25">
      <c r="A501" s="51" t="s">
        <v>2659</v>
      </c>
      <c r="B501" s="124" t="s">
        <v>934</v>
      </c>
      <c r="C501" s="355" t="s">
        <v>1900</v>
      </c>
      <c r="D501" s="355" t="s">
        <v>1900</v>
      </c>
      <c r="E501" s="124"/>
      <c r="F501" s="128" t="str">
        <f t="shared" si="20"/>
        <v/>
      </c>
      <c r="G501" s="128" t="str">
        <f t="shared" si="21"/>
        <v/>
      </c>
    </row>
    <row r="502" spans="1:7" x14ac:dyDescent="0.25">
      <c r="A502" s="51" t="s">
        <v>2660</v>
      </c>
      <c r="B502" s="124" t="s">
        <v>936</v>
      </c>
      <c r="C502" s="355" t="s">
        <v>1900</v>
      </c>
      <c r="D502" s="355" t="s">
        <v>1900</v>
      </c>
      <c r="E502" s="124"/>
      <c r="F502" s="128" t="str">
        <f t="shared" si="20"/>
        <v/>
      </c>
      <c r="G502" s="128" t="str">
        <f t="shared" si="21"/>
        <v/>
      </c>
    </row>
    <row r="503" spans="1:7" x14ac:dyDescent="0.25">
      <c r="A503" s="51" t="s">
        <v>2661</v>
      </c>
      <c r="B503" s="124" t="s">
        <v>938</v>
      </c>
      <c r="C503" s="355" t="s">
        <v>1900</v>
      </c>
      <c r="D503" s="355" t="s">
        <v>1900</v>
      </c>
      <c r="E503" s="124"/>
      <c r="F503" s="128" t="str">
        <f t="shared" si="20"/>
        <v/>
      </c>
      <c r="G503" s="128" t="str">
        <f t="shared" si="21"/>
        <v/>
      </c>
    </row>
    <row r="504" spans="1:7" x14ac:dyDescent="0.25">
      <c r="A504" s="51" t="s">
        <v>2662</v>
      </c>
      <c r="B504" s="124" t="s">
        <v>940</v>
      </c>
      <c r="C504" s="355" t="s">
        <v>1900</v>
      </c>
      <c r="D504" s="355" t="s">
        <v>1900</v>
      </c>
      <c r="E504" s="124"/>
      <c r="F504" s="128" t="str">
        <f t="shared" si="20"/>
        <v/>
      </c>
      <c r="G504" s="128" t="str">
        <f t="shared" si="21"/>
        <v/>
      </c>
    </row>
    <row r="505" spans="1:7" x14ac:dyDescent="0.25">
      <c r="A505" s="51" t="s">
        <v>2663</v>
      </c>
      <c r="B505" s="124" t="s">
        <v>942</v>
      </c>
      <c r="C505" s="355" t="s">
        <v>1900</v>
      </c>
      <c r="D505" s="355" t="s">
        <v>1900</v>
      </c>
      <c r="E505" s="124"/>
      <c r="F505" s="128" t="str">
        <f t="shared" si="20"/>
        <v/>
      </c>
      <c r="G505" s="128" t="str">
        <f t="shared" si="21"/>
        <v/>
      </c>
    </row>
    <row r="506" spans="1:7" x14ac:dyDescent="0.25">
      <c r="A506" s="51" t="s">
        <v>2664</v>
      </c>
      <c r="B506" s="124" t="s">
        <v>944</v>
      </c>
      <c r="C506" s="355" t="s">
        <v>1900</v>
      </c>
      <c r="D506" s="355" t="s">
        <v>1900</v>
      </c>
      <c r="E506" s="124"/>
      <c r="F506" s="128" t="str">
        <f t="shared" si="20"/>
        <v/>
      </c>
      <c r="G506" s="128" t="str">
        <f t="shared" si="21"/>
        <v/>
      </c>
    </row>
    <row r="507" spans="1:7" x14ac:dyDescent="0.25">
      <c r="A507" s="51" t="s">
        <v>2665</v>
      </c>
      <c r="B507" s="124" t="s">
        <v>946</v>
      </c>
      <c r="C507" s="355" t="s">
        <v>1900</v>
      </c>
      <c r="D507" s="355" t="s">
        <v>1900</v>
      </c>
      <c r="E507" s="124"/>
      <c r="F507" s="128" t="str">
        <f t="shared" si="20"/>
        <v/>
      </c>
      <c r="G507" s="128" t="str">
        <f t="shared" si="21"/>
        <v/>
      </c>
    </row>
    <row r="508" spans="1:7" x14ac:dyDescent="0.25">
      <c r="A508" s="51" t="s">
        <v>2666</v>
      </c>
      <c r="B508" s="317" t="s">
        <v>202</v>
      </c>
      <c r="C508" s="127">
        <f>SUM(C500:C507)</f>
        <v>0</v>
      </c>
      <c r="D508" s="132">
        <f>SUM(D500:D507)</f>
        <v>0</v>
      </c>
      <c r="E508" s="124"/>
      <c r="F508" s="137">
        <f>SUM(F500:F507)</f>
        <v>0</v>
      </c>
      <c r="G508" s="137">
        <f>SUM(G500:G507)</f>
        <v>0</v>
      </c>
    </row>
    <row r="509" spans="1:7" x14ac:dyDescent="0.25">
      <c r="A509" s="51" t="s">
        <v>2667</v>
      </c>
      <c r="B509" s="135" t="s">
        <v>949</v>
      </c>
      <c r="C509" s="127"/>
      <c r="D509" s="138"/>
      <c r="E509" s="124"/>
      <c r="F509" s="128"/>
      <c r="G509" s="128"/>
    </row>
    <row r="510" spans="1:7" x14ac:dyDescent="0.25">
      <c r="A510" s="51" t="s">
        <v>2668</v>
      </c>
      <c r="B510" s="135" t="s">
        <v>951</v>
      </c>
      <c r="C510" s="127"/>
      <c r="D510" s="138"/>
      <c r="E510" s="124"/>
      <c r="F510" s="128"/>
      <c r="G510" s="128"/>
    </row>
    <row r="511" spans="1:7" x14ac:dyDescent="0.25">
      <c r="A511" s="51" t="s">
        <v>2669</v>
      </c>
      <c r="B511" s="135" t="s">
        <v>953</v>
      </c>
      <c r="C511" s="127"/>
      <c r="D511" s="138"/>
      <c r="E511" s="124"/>
      <c r="F511" s="128"/>
      <c r="G511" s="128"/>
    </row>
    <row r="512" spans="1:7" x14ac:dyDescent="0.25">
      <c r="A512" s="51" t="s">
        <v>2670</v>
      </c>
      <c r="B512" s="135" t="s">
        <v>955</v>
      </c>
      <c r="C512" s="127"/>
      <c r="D512" s="138"/>
      <c r="E512" s="124"/>
      <c r="F512" s="128"/>
      <c r="G512" s="128"/>
    </row>
    <row r="513" spans="1:7" x14ac:dyDescent="0.25">
      <c r="A513" s="51" t="s">
        <v>2671</v>
      </c>
      <c r="B513" s="135" t="s">
        <v>957</v>
      </c>
      <c r="C513" s="127"/>
      <c r="D513" s="138"/>
      <c r="E513" s="124"/>
      <c r="F513" s="128"/>
      <c r="G513" s="128"/>
    </row>
    <row r="514" spans="1:7" x14ac:dyDescent="0.25">
      <c r="A514" s="51" t="s">
        <v>2672</v>
      </c>
      <c r="B514" s="135" t="s">
        <v>959</v>
      </c>
      <c r="C514" s="127"/>
      <c r="D514" s="138"/>
      <c r="E514" s="124"/>
      <c r="F514" s="128"/>
      <c r="G514" s="128"/>
    </row>
    <row r="515" spans="1:7" x14ac:dyDescent="0.25">
      <c r="A515" s="51" t="s">
        <v>2673</v>
      </c>
      <c r="B515" s="135"/>
      <c r="C515" s="124"/>
      <c r="D515" s="124"/>
      <c r="E515" s="124"/>
      <c r="F515" s="128"/>
      <c r="G515" s="128"/>
    </row>
    <row r="516" spans="1:7" x14ac:dyDescent="0.25">
      <c r="A516" s="51" t="s">
        <v>2674</v>
      </c>
      <c r="B516" s="135"/>
      <c r="C516" s="124"/>
      <c r="D516" s="124"/>
      <c r="E516" s="124"/>
      <c r="F516" s="128"/>
      <c r="G516" s="128"/>
    </row>
    <row r="517" spans="1:7" x14ac:dyDescent="0.25">
      <c r="A517" s="51" t="s">
        <v>2675</v>
      </c>
      <c r="B517" s="135"/>
      <c r="C517" s="124"/>
      <c r="D517" s="124"/>
      <c r="E517" s="124"/>
      <c r="F517" s="128"/>
      <c r="G517" s="137"/>
    </row>
    <row r="518" spans="1:7" x14ac:dyDescent="0.25">
      <c r="A518" s="67"/>
      <c r="B518" s="312" t="s">
        <v>1271</v>
      </c>
      <c r="C518" s="312" t="s">
        <v>1272</v>
      </c>
      <c r="D518" s="312"/>
      <c r="E518" s="312"/>
      <c r="F518" s="312"/>
      <c r="G518" s="312"/>
    </row>
    <row r="519" spans="1:7" x14ac:dyDescent="0.25">
      <c r="A519" s="51" t="s">
        <v>2676</v>
      </c>
      <c r="B519" s="133" t="s">
        <v>1274</v>
      </c>
      <c r="C519" s="126" t="s">
        <v>179</v>
      </c>
      <c r="D519" s="291"/>
      <c r="E519" s="288"/>
      <c r="F519" s="124"/>
      <c r="G519" s="124"/>
    </row>
    <row r="520" spans="1:7" x14ac:dyDescent="0.25">
      <c r="A520" s="51" t="s">
        <v>2677</v>
      </c>
      <c r="B520" s="133" t="s">
        <v>1276</v>
      </c>
      <c r="C520" s="430">
        <v>0.80040000000000011</v>
      </c>
      <c r="D520" s="291"/>
      <c r="E520" s="288"/>
      <c r="F520" s="124"/>
      <c r="G520" s="124"/>
    </row>
    <row r="521" spans="1:7" x14ac:dyDescent="0.25">
      <c r="A521" s="51" t="s">
        <v>2678</v>
      </c>
      <c r="B521" s="133" t="s">
        <v>1278</v>
      </c>
      <c r="C521" s="430">
        <v>3.9100000000000003E-2</v>
      </c>
      <c r="D521" s="291"/>
      <c r="E521" s="288"/>
      <c r="F521" s="124"/>
      <c r="G521" s="124"/>
    </row>
    <row r="522" spans="1:7" x14ac:dyDescent="0.25">
      <c r="A522" s="51" t="s">
        <v>2679</v>
      </c>
      <c r="B522" s="133" t="s">
        <v>1280</v>
      </c>
      <c r="C522" s="430">
        <v>0.127</v>
      </c>
      <c r="D522" s="291"/>
      <c r="E522" s="288"/>
      <c r="F522" s="124"/>
      <c r="G522" s="124"/>
    </row>
    <row r="523" spans="1:7" x14ac:dyDescent="0.25">
      <c r="A523" s="51" t="s">
        <v>2680</v>
      </c>
      <c r="B523" s="133" t="s">
        <v>1282</v>
      </c>
      <c r="C523" s="430">
        <v>3.1300000000000001E-2</v>
      </c>
      <c r="D523" s="291"/>
      <c r="E523" s="288"/>
      <c r="F523" s="124"/>
      <c r="G523" s="124"/>
    </row>
    <row r="524" spans="1:7" x14ac:dyDescent="0.25">
      <c r="A524" s="51" t="s">
        <v>2681</v>
      </c>
      <c r="B524" s="133" t="s">
        <v>1284</v>
      </c>
      <c r="C524" s="430" t="s">
        <v>179</v>
      </c>
      <c r="D524" s="291"/>
      <c r="E524" s="288"/>
      <c r="F524" s="124"/>
      <c r="G524" s="124"/>
    </row>
    <row r="525" spans="1:7" x14ac:dyDescent="0.25">
      <c r="A525" s="51" t="s">
        <v>2682</v>
      </c>
      <c r="B525" s="133" t="s">
        <v>1286</v>
      </c>
      <c r="C525" s="430" t="s">
        <v>179</v>
      </c>
      <c r="D525" s="291"/>
      <c r="E525" s="288"/>
      <c r="F525" s="124"/>
      <c r="G525" s="124"/>
    </row>
    <row r="526" spans="1:7" x14ac:dyDescent="0.25">
      <c r="A526" s="51" t="s">
        <v>2683</v>
      </c>
      <c r="B526" s="133" t="s">
        <v>1288</v>
      </c>
      <c r="C526" s="430" t="s">
        <v>179</v>
      </c>
      <c r="D526" s="291"/>
      <c r="E526" s="288"/>
      <c r="F526" s="124"/>
      <c r="G526" s="124"/>
    </row>
    <row r="527" spans="1:7" x14ac:dyDescent="0.25">
      <c r="A527" s="51" t="s">
        <v>2684</v>
      </c>
      <c r="B527" s="133" t="s">
        <v>1290</v>
      </c>
      <c r="C527" s="430" t="s">
        <v>179</v>
      </c>
      <c r="D527" s="291"/>
      <c r="E527" s="288"/>
      <c r="F527" s="124"/>
      <c r="G527" s="124"/>
    </row>
    <row r="528" spans="1:7" x14ac:dyDescent="0.25">
      <c r="A528" s="51" t="s">
        <v>2685</v>
      </c>
      <c r="B528" s="133" t="s">
        <v>1292</v>
      </c>
      <c r="C528" s="430" t="s">
        <v>179</v>
      </c>
      <c r="D528" s="291"/>
      <c r="E528" s="288"/>
      <c r="F528" s="124"/>
      <c r="G528" s="124"/>
    </row>
    <row r="529" spans="1:7" x14ac:dyDescent="0.25">
      <c r="A529" s="51" t="s">
        <v>2686</v>
      </c>
      <c r="B529" s="133" t="s">
        <v>1294</v>
      </c>
      <c r="C529" s="430" t="s">
        <v>179</v>
      </c>
      <c r="D529" s="291"/>
      <c r="E529" s="288"/>
      <c r="F529" s="124"/>
      <c r="G529" s="124"/>
    </row>
    <row r="530" spans="1:7" x14ac:dyDescent="0.25">
      <c r="A530" s="51" t="s">
        <v>2687</v>
      </c>
      <c r="B530" s="133" t="s">
        <v>1296</v>
      </c>
      <c r="C530" s="430" t="s">
        <v>179</v>
      </c>
      <c r="D530" s="291"/>
      <c r="E530" s="288"/>
      <c r="F530" s="124"/>
      <c r="G530" s="124"/>
    </row>
    <row r="531" spans="1:7" x14ac:dyDescent="0.25">
      <c r="A531" s="51" t="s">
        <v>2688</v>
      </c>
      <c r="B531" s="133" t="s">
        <v>200</v>
      </c>
      <c r="C531" s="430">
        <v>2.0999999999999999E-3</v>
      </c>
      <c r="D531" s="291"/>
      <c r="E531" s="288"/>
      <c r="F531" s="124"/>
      <c r="G531" s="124"/>
    </row>
    <row r="532" spans="1:7" x14ac:dyDescent="0.25">
      <c r="A532" s="51" t="s">
        <v>2689</v>
      </c>
      <c r="B532" s="135" t="s">
        <v>1299</v>
      </c>
      <c r="C532" s="291"/>
      <c r="D532" s="288"/>
      <c r="E532" s="288"/>
      <c r="F532" s="124"/>
      <c r="G532" s="124"/>
    </row>
    <row r="533" spans="1:7" x14ac:dyDescent="0.25">
      <c r="A533" s="51" t="s">
        <v>2690</v>
      </c>
      <c r="B533" s="135" t="s">
        <v>204</v>
      </c>
      <c r="C533" s="291"/>
      <c r="D533" s="288"/>
      <c r="E533" s="288"/>
      <c r="F533" s="124"/>
      <c r="G533" s="124"/>
    </row>
    <row r="534" spans="1:7" x14ac:dyDescent="0.25">
      <c r="A534" s="51" t="s">
        <v>2691</v>
      </c>
      <c r="B534" s="135" t="s">
        <v>204</v>
      </c>
      <c r="C534" s="291"/>
      <c r="D534" s="288"/>
      <c r="E534" s="288"/>
      <c r="F534" s="124"/>
      <c r="G534" s="124"/>
    </row>
    <row r="535" spans="1:7" x14ac:dyDescent="0.25">
      <c r="A535" s="51" t="s">
        <v>2692</v>
      </c>
      <c r="B535" s="135" t="s">
        <v>204</v>
      </c>
      <c r="C535" s="291"/>
      <c r="D535" s="288"/>
      <c r="E535" s="288"/>
      <c r="F535" s="124"/>
      <c r="G535" s="124"/>
    </row>
    <row r="536" spans="1:7" x14ac:dyDescent="0.25">
      <c r="A536" s="51" t="s">
        <v>2693</v>
      </c>
      <c r="B536" s="135" t="s">
        <v>204</v>
      </c>
      <c r="C536" s="291"/>
      <c r="D536" s="288"/>
      <c r="E536" s="288"/>
      <c r="F536" s="124"/>
      <c r="G536" s="124"/>
    </row>
    <row r="537" spans="1:7" x14ac:dyDescent="0.25">
      <c r="A537" s="51" t="s">
        <v>2694</v>
      </c>
      <c r="B537" s="135" t="s">
        <v>204</v>
      </c>
      <c r="C537" s="291"/>
      <c r="D537" s="288"/>
      <c r="E537" s="288"/>
      <c r="F537" s="124"/>
      <c r="G537" s="124"/>
    </row>
    <row r="538" spans="1:7" x14ac:dyDescent="0.25">
      <c r="A538" s="51" t="s">
        <v>2695</v>
      </c>
      <c r="B538" s="135" t="s">
        <v>204</v>
      </c>
      <c r="C538" s="291"/>
      <c r="D538" s="288"/>
      <c r="E538" s="288"/>
      <c r="F538" s="124"/>
      <c r="G538" s="124"/>
    </row>
    <row r="539" spans="1:7" x14ac:dyDescent="0.25">
      <c r="A539" s="51" t="s">
        <v>2696</v>
      </c>
      <c r="B539" s="135" t="s">
        <v>204</v>
      </c>
      <c r="C539" s="291"/>
      <c r="D539" s="288"/>
      <c r="E539" s="288"/>
      <c r="F539" s="124"/>
      <c r="G539" s="124"/>
    </row>
    <row r="540" spans="1:7" x14ac:dyDescent="0.25">
      <c r="A540" s="51" t="s">
        <v>2697</v>
      </c>
      <c r="B540" s="135" t="s">
        <v>204</v>
      </c>
      <c r="C540" s="291"/>
      <c r="D540" s="288"/>
      <c r="E540" s="288"/>
      <c r="F540" s="124"/>
      <c r="G540" s="124"/>
    </row>
    <row r="541" spans="1:7" x14ac:dyDescent="0.25">
      <c r="A541" s="51" t="s">
        <v>2698</v>
      </c>
      <c r="B541" s="135" t="s">
        <v>204</v>
      </c>
      <c r="C541" s="291"/>
      <c r="D541" s="288"/>
      <c r="E541" s="288"/>
      <c r="F541" s="124"/>
      <c r="G541" s="124"/>
    </row>
    <row r="542" spans="1:7" x14ac:dyDescent="0.25">
      <c r="A542" s="51" t="s">
        <v>2699</v>
      </c>
      <c r="B542" s="135" t="s">
        <v>204</v>
      </c>
      <c r="C542" s="291"/>
      <c r="D542" s="288"/>
      <c r="E542" s="288"/>
      <c r="F542" s="124"/>
      <c r="G542" s="124"/>
    </row>
    <row r="543" spans="1:7" x14ac:dyDescent="0.25">
      <c r="A543" s="51" t="s">
        <v>2700</v>
      </c>
      <c r="B543" s="135" t="s">
        <v>204</v>
      </c>
      <c r="C543" s="291"/>
      <c r="D543" s="288"/>
      <c r="E543" s="288"/>
      <c r="F543" s="124"/>
      <c r="G543" s="287"/>
    </row>
    <row r="544" spans="1:7" x14ac:dyDescent="0.25">
      <c r="A544" s="51" t="s">
        <v>2701</v>
      </c>
      <c r="B544" s="135" t="s">
        <v>204</v>
      </c>
      <c r="C544" s="291"/>
      <c r="D544" s="288"/>
      <c r="E544" s="288"/>
      <c r="F544" s="124"/>
      <c r="G544" s="287"/>
    </row>
    <row r="545" spans="1:7" x14ac:dyDescent="0.25">
      <c r="A545" s="51" t="s">
        <v>2702</v>
      </c>
      <c r="B545" s="135" t="s">
        <v>204</v>
      </c>
      <c r="C545" s="291"/>
      <c r="D545" s="288"/>
      <c r="E545" s="288"/>
      <c r="F545" s="124"/>
      <c r="G545" s="287"/>
    </row>
    <row r="546" spans="1:7" x14ac:dyDescent="0.25">
      <c r="A546" s="67"/>
      <c r="B546" s="312" t="s">
        <v>2703</v>
      </c>
      <c r="C546" s="312" t="s">
        <v>161</v>
      </c>
      <c r="D546" s="312" t="s">
        <v>1314</v>
      </c>
      <c r="E546" s="312"/>
      <c r="F546" s="312" t="s">
        <v>680</v>
      </c>
      <c r="G546" s="312" t="s">
        <v>1315</v>
      </c>
    </row>
    <row r="547" spans="1:7" x14ac:dyDescent="0.25">
      <c r="A547" s="51" t="s">
        <v>2704</v>
      </c>
      <c r="B547" s="133" t="s">
        <v>1025</v>
      </c>
      <c r="C547" s="127" t="s">
        <v>179</v>
      </c>
      <c r="D547" s="127" t="s">
        <v>179</v>
      </c>
      <c r="E547" s="129"/>
      <c r="F547" s="128" t="str">
        <f t="shared" ref="F547:F564" si="22">IF($C$565=0,"",IF(C547="[for completion]","",IF(C547="","",C547/$C$565)))</f>
        <v/>
      </c>
      <c r="G547" s="128" t="str">
        <f t="shared" ref="G547:G564" si="23">IF($D$565=0,"",IF(D547="[for completion]","",IF(D547="","",D547/$D$565)))</f>
        <v/>
      </c>
    </row>
    <row r="548" spans="1:7" x14ac:dyDescent="0.25">
      <c r="A548" s="51" t="s">
        <v>2705</v>
      </c>
      <c r="B548" s="133" t="s">
        <v>1027</v>
      </c>
      <c r="C548" s="352">
        <v>897.63459</v>
      </c>
      <c r="D548" s="352" t="s">
        <v>1906</v>
      </c>
      <c r="E548" s="354"/>
      <c r="F548" s="407">
        <f t="shared" si="22"/>
        <v>0.17926493255502496</v>
      </c>
      <c r="G548" s="128" t="str">
        <f t="shared" si="23"/>
        <v/>
      </c>
    </row>
    <row r="549" spans="1:7" x14ac:dyDescent="0.25">
      <c r="A549" s="51" t="s">
        <v>2706</v>
      </c>
      <c r="B549" s="133" t="s">
        <v>1029</v>
      </c>
      <c r="C549" s="352">
        <v>288.74898999999999</v>
      </c>
      <c r="D549" s="352" t="s">
        <v>1906</v>
      </c>
      <c r="E549" s="354"/>
      <c r="F549" s="407">
        <f t="shared" si="22"/>
        <v>5.7665523136404065E-2</v>
      </c>
      <c r="G549" s="128" t="str">
        <f t="shared" si="23"/>
        <v/>
      </c>
    </row>
    <row r="550" spans="1:7" x14ac:dyDescent="0.25">
      <c r="A550" s="51" t="s">
        <v>2707</v>
      </c>
      <c r="B550" s="133" t="s">
        <v>1031</v>
      </c>
      <c r="C550" s="352">
        <v>63.838223999999997</v>
      </c>
      <c r="D550" s="352" t="s">
        <v>1906</v>
      </c>
      <c r="E550" s="354"/>
      <c r="F550" s="407">
        <f t="shared" si="22"/>
        <v>1.2749012846967689E-2</v>
      </c>
      <c r="G550" s="128" t="str">
        <f t="shared" si="23"/>
        <v/>
      </c>
    </row>
    <row r="551" spans="1:7" x14ac:dyDescent="0.25">
      <c r="A551" s="51" t="s">
        <v>2708</v>
      </c>
      <c r="B551" s="133" t="s">
        <v>1033</v>
      </c>
      <c r="C551" s="352" t="s">
        <v>179</v>
      </c>
      <c r="D551" s="352" t="s">
        <v>179</v>
      </c>
      <c r="E551" s="354"/>
      <c r="F551" s="407" t="str">
        <f t="shared" si="22"/>
        <v/>
      </c>
      <c r="G551" s="128" t="str">
        <f t="shared" si="23"/>
        <v/>
      </c>
    </row>
    <row r="552" spans="1:7" x14ac:dyDescent="0.25">
      <c r="A552" s="51" t="s">
        <v>2709</v>
      </c>
      <c r="B552" s="133" t="s">
        <v>1035</v>
      </c>
      <c r="C552" s="352" t="s">
        <v>179</v>
      </c>
      <c r="D552" s="352" t="s">
        <v>179</v>
      </c>
      <c r="E552" s="354"/>
      <c r="F552" s="407" t="str">
        <f t="shared" si="22"/>
        <v/>
      </c>
      <c r="G552" s="128" t="str">
        <f t="shared" si="23"/>
        <v/>
      </c>
    </row>
    <row r="553" spans="1:7" x14ac:dyDescent="0.25">
      <c r="A553" s="51" t="s">
        <v>2710</v>
      </c>
      <c r="B553" s="133" t="s">
        <v>1037</v>
      </c>
      <c r="C553" s="352" t="s">
        <v>179</v>
      </c>
      <c r="D553" s="352" t="s">
        <v>179</v>
      </c>
      <c r="E553" s="354"/>
      <c r="F553" s="407" t="str">
        <f t="shared" si="22"/>
        <v/>
      </c>
      <c r="G553" s="128" t="str">
        <f t="shared" si="23"/>
        <v/>
      </c>
    </row>
    <row r="554" spans="1:7" x14ac:dyDescent="0.25">
      <c r="A554" s="51" t="s">
        <v>2711</v>
      </c>
      <c r="B554" s="133" t="s">
        <v>1039</v>
      </c>
      <c r="C554" s="352" t="s">
        <v>179</v>
      </c>
      <c r="D554" s="352" t="s">
        <v>179</v>
      </c>
      <c r="E554" s="354"/>
      <c r="F554" s="407" t="str">
        <f t="shared" si="22"/>
        <v/>
      </c>
      <c r="G554" s="128" t="str">
        <f t="shared" si="23"/>
        <v/>
      </c>
    </row>
    <row r="555" spans="1:7" x14ac:dyDescent="0.25">
      <c r="A555" s="51" t="s">
        <v>2712</v>
      </c>
      <c r="B555" s="133" t="s">
        <v>1041</v>
      </c>
      <c r="C555" s="352" t="s">
        <v>179</v>
      </c>
      <c r="D555" s="352" t="s">
        <v>179</v>
      </c>
      <c r="E555" s="354"/>
      <c r="F555" s="407" t="str">
        <f t="shared" si="22"/>
        <v/>
      </c>
      <c r="G555" s="128" t="str">
        <f t="shared" si="23"/>
        <v/>
      </c>
    </row>
    <row r="556" spans="1:7" x14ac:dyDescent="0.25">
      <c r="A556" s="51" t="s">
        <v>2713</v>
      </c>
      <c r="B556" s="133" t="s">
        <v>1326</v>
      </c>
      <c r="C556" s="352" t="s">
        <v>179</v>
      </c>
      <c r="D556" s="352" t="s">
        <v>179</v>
      </c>
      <c r="E556" s="354"/>
      <c r="F556" s="407" t="str">
        <f t="shared" si="22"/>
        <v/>
      </c>
      <c r="G556" s="128" t="str">
        <f t="shared" si="23"/>
        <v/>
      </c>
    </row>
    <row r="557" spans="1:7" x14ac:dyDescent="0.25">
      <c r="A557" s="51" t="s">
        <v>2714</v>
      </c>
      <c r="B557" s="133" t="s">
        <v>809</v>
      </c>
      <c r="C557" s="352" t="s">
        <v>179</v>
      </c>
      <c r="D557" s="352" t="s">
        <v>179</v>
      </c>
      <c r="E557" s="354"/>
      <c r="F557" s="407" t="str">
        <f t="shared" si="22"/>
        <v/>
      </c>
      <c r="G557" s="128" t="str">
        <f t="shared" si="23"/>
        <v/>
      </c>
    </row>
    <row r="558" spans="1:7" x14ac:dyDescent="0.25">
      <c r="A558" s="51" t="s">
        <v>2715</v>
      </c>
      <c r="B558" s="133" t="s">
        <v>809</v>
      </c>
      <c r="C558" s="352" t="s">
        <v>179</v>
      </c>
      <c r="D558" s="352" t="s">
        <v>179</v>
      </c>
      <c r="E558" s="354"/>
      <c r="F558" s="407" t="str">
        <f t="shared" si="22"/>
        <v/>
      </c>
      <c r="G558" s="128" t="str">
        <f t="shared" si="23"/>
        <v/>
      </c>
    </row>
    <row r="559" spans="1:7" x14ac:dyDescent="0.25">
      <c r="A559" s="51" t="s">
        <v>2716</v>
      </c>
      <c r="B559" s="133" t="s">
        <v>809</v>
      </c>
      <c r="C559" s="352" t="s">
        <v>179</v>
      </c>
      <c r="D559" s="352" t="s">
        <v>179</v>
      </c>
      <c r="E559" s="354"/>
      <c r="F559" s="407" t="str">
        <f t="shared" si="22"/>
        <v/>
      </c>
      <c r="G559" s="128" t="str">
        <f t="shared" si="23"/>
        <v/>
      </c>
    </row>
    <row r="560" spans="1:7" x14ac:dyDescent="0.25">
      <c r="A560" s="51" t="s">
        <v>2717</v>
      </c>
      <c r="B560" s="133" t="s">
        <v>809</v>
      </c>
      <c r="C560" s="352" t="s">
        <v>179</v>
      </c>
      <c r="D560" s="352" t="s">
        <v>179</v>
      </c>
      <c r="E560" s="354"/>
      <c r="F560" s="407" t="str">
        <f t="shared" si="22"/>
        <v/>
      </c>
      <c r="G560" s="128" t="str">
        <f t="shared" si="23"/>
        <v/>
      </c>
    </row>
    <row r="561" spans="1:7" x14ac:dyDescent="0.25">
      <c r="A561" s="51" t="s">
        <v>2718</v>
      </c>
      <c r="B561" s="133" t="s">
        <v>809</v>
      </c>
      <c r="C561" s="352" t="s">
        <v>179</v>
      </c>
      <c r="D561" s="352" t="s">
        <v>179</v>
      </c>
      <c r="E561" s="354"/>
      <c r="F561" s="407" t="str">
        <f t="shared" si="22"/>
        <v/>
      </c>
      <c r="G561" s="128" t="str">
        <f t="shared" si="23"/>
        <v/>
      </c>
    </row>
    <row r="562" spans="1:7" x14ac:dyDescent="0.25">
      <c r="A562" s="51" t="s">
        <v>2719</v>
      </c>
      <c r="B562" s="133" t="s">
        <v>809</v>
      </c>
      <c r="C562" s="352" t="s">
        <v>179</v>
      </c>
      <c r="D562" s="352" t="s">
        <v>179</v>
      </c>
      <c r="E562" s="354"/>
      <c r="F562" s="407" t="str">
        <f t="shared" si="22"/>
        <v/>
      </c>
      <c r="G562" s="128" t="str">
        <f t="shared" si="23"/>
        <v/>
      </c>
    </row>
    <row r="563" spans="1:7" x14ac:dyDescent="0.25">
      <c r="A563" s="51" t="s">
        <v>2720</v>
      </c>
      <c r="B563" s="133" t="s">
        <v>809</v>
      </c>
      <c r="C563" s="352" t="s">
        <v>179</v>
      </c>
      <c r="D563" s="352" t="s">
        <v>179</v>
      </c>
      <c r="E563" s="354"/>
      <c r="F563" s="407" t="str">
        <f t="shared" si="22"/>
        <v/>
      </c>
      <c r="G563" s="128" t="str">
        <f t="shared" si="23"/>
        <v/>
      </c>
    </row>
    <row r="564" spans="1:7" x14ac:dyDescent="0.25">
      <c r="A564" s="51" t="s">
        <v>2721</v>
      </c>
      <c r="B564" s="133" t="s">
        <v>1051</v>
      </c>
      <c r="C564" s="352">
        <v>3757.0854100000001</v>
      </c>
      <c r="D564" s="352" t="s">
        <v>1906</v>
      </c>
      <c r="E564" s="354"/>
      <c r="F564" s="407">
        <f t="shared" si="22"/>
        <v>0.75032053146160327</v>
      </c>
      <c r="G564" s="128" t="str">
        <f t="shared" si="23"/>
        <v/>
      </c>
    </row>
    <row r="565" spans="1:7" x14ac:dyDescent="0.25">
      <c r="A565" s="51" t="s">
        <v>2722</v>
      </c>
      <c r="B565" s="133" t="s">
        <v>202</v>
      </c>
      <c r="C565" s="352">
        <f>SUM(C547:C564)</f>
        <v>5007.3072140000004</v>
      </c>
      <c r="D565" s="353">
        <f>SUM(D547:D564)</f>
        <v>0</v>
      </c>
      <c r="E565" s="354"/>
      <c r="F565" s="355">
        <f>SUM(F547:F564)</f>
        <v>1</v>
      </c>
      <c r="G565" s="137">
        <f>SUM(G547:G564)</f>
        <v>0</v>
      </c>
    </row>
    <row r="566" spans="1:7" x14ac:dyDescent="0.25">
      <c r="A566" s="51" t="s">
        <v>2723</v>
      </c>
      <c r="B566" s="133"/>
      <c r="C566" s="402"/>
      <c r="D566" s="402"/>
      <c r="E566" s="354"/>
      <c r="F566" s="354"/>
      <c r="G566" s="129"/>
    </row>
    <row r="567" spans="1:7" x14ac:dyDescent="0.25">
      <c r="A567" s="51" t="s">
        <v>2724</v>
      </c>
      <c r="B567" s="133"/>
      <c r="C567" s="124"/>
      <c r="D567" s="124"/>
      <c r="E567" s="129"/>
      <c r="F567" s="129"/>
      <c r="G567" s="129"/>
    </row>
    <row r="568" spans="1:7" x14ac:dyDescent="0.25">
      <c r="A568" s="51" t="s">
        <v>2725</v>
      </c>
      <c r="B568" s="133"/>
      <c r="C568" s="124"/>
      <c r="D568" s="124"/>
      <c r="E568" s="129"/>
      <c r="F568" s="129"/>
      <c r="G568" s="129"/>
    </row>
    <row r="569" spans="1:7" x14ac:dyDescent="0.25">
      <c r="A569" s="67"/>
      <c r="B569" s="312" t="s">
        <v>2726</v>
      </c>
      <c r="C569" s="312" t="s">
        <v>161</v>
      </c>
      <c r="D569" s="312" t="s">
        <v>1314</v>
      </c>
      <c r="E569" s="312"/>
      <c r="F569" s="312" t="s">
        <v>680</v>
      </c>
      <c r="G569" s="312" t="s">
        <v>2727</v>
      </c>
    </row>
    <row r="570" spans="1:7" x14ac:dyDescent="0.25">
      <c r="A570" s="51" t="s">
        <v>2728</v>
      </c>
      <c r="B570" s="133" t="s">
        <v>1341</v>
      </c>
      <c r="C570" s="352">
        <v>635.86146999999994</v>
      </c>
      <c r="D570" s="352" t="s">
        <v>1906</v>
      </c>
      <c r="E570" s="129"/>
      <c r="F570" s="128">
        <f t="shared" ref="F570:F587" si="24">IF($C$588=0,"",IF(C570="[for completion]","",IF(C570="","",C570/$C$588)))</f>
        <v>0.12698671003454026</v>
      </c>
      <c r="G570" s="128" t="str">
        <f t="shared" ref="G570:G587" si="25">IF($D$588=0,"",IF(D570="[for completion]","",IF(D570="","",D570/$D$588)))</f>
        <v/>
      </c>
    </row>
    <row r="571" spans="1:7" x14ac:dyDescent="0.25">
      <c r="A571" s="51" t="s">
        <v>2729</v>
      </c>
      <c r="B571" s="133" t="s">
        <v>1343</v>
      </c>
      <c r="C571" s="352">
        <v>4008.0903800000001</v>
      </c>
      <c r="D571" s="352" t="s">
        <v>1906</v>
      </c>
      <c r="E571" s="129"/>
      <c r="F571" s="128">
        <f t="shared" si="24"/>
        <v>0.80044826568480443</v>
      </c>
      <c r="G571" s="128" t="str">
        <f t="shared" si="25"/>
        <v/>
      </c>
    </row>
    <row r="572" spans="1:7" x14ac:dyDescent="0.25">
      <c r="A572" s="51" t="s">
        <v>2730</v>
      </c>
      <c r="B572" s="133" t="s">
        <v>1345</v>
      </c>
      <c r="C572" s="352">
        <v>195.67995999999999</v>
      </c>
      <c r="D572" s="352" t="s">
        <v>1906</v>
      </c>
      <c r="E572" s="129"/>
      <c r="F572" s="128">
        <f t="shared" si="24"/>
        <v>3.9078880404705821E-2</v>
      </c>
      <c r="G572" s="128" t="str">
        <f t="shared" si="25"/>
        <v/>
      </c>
    </row>
    <row r="573" spans="1:7" x14ac:dyDescent="0.25">
      <c r="A573" s="51" t="s">
        <v>2731</v>
      </c>
      <c r="B573" s="133" t="s">
        <v>1347</v>
      </c>
      <c r="C573" s="352" t="s">
        <v>179</v>
      </c>
      <c r="D573" s="352" t="s">
        <v>179</v>
      </c>
      <c r="E573" s="129"/>
      <c r="F573" s="128" t="str">
        <f t="shared" si="24"/>
        <v/>
      </c>
      <c r="G573" s="128" t="str">
        <f t="shared" si="25"/>
        <v/>
      </c>
    </row>
    <row r="574" spans="1:7" x14ac:dyDescent="0.25">
      <c r="A574" s="51" t="s">
        <v>2732</v>
      </c>
      <c r="B574" s="133" t="s">
        <v>1349</v>
      </c>
      <c r="C574" s="352" t="s">
        <v>179</v>
      </c>
      <c r="D574" s="352" t="s">
        <v>179</v>
      </c>
      <c r="E574" s="129"/>
      <c r="F574" s="128" t="str">
        <f t="shared" si="24"/>
        <v/>
      </c>
      <c r="G574" s="128" t="str">
        <f t="shared" si="25"/>
        <v/>
      </c>
    </row>
    <row r="575" spans="1:7" x14ac:dyDescent="0.25">
      <c r="A575" s="51" t="s">
        <v>2733</v>
      </c>
      <c r="B575" s="133" t="s">
        <v>1351</v>
      </c>
      <c r="C575" s="352" t="s">
        <v>179</v>
      </c>
      <c r="D575" s="352" t="s">
        <v>179</v>
      </c>
      <c r="E575" s="129"/>
      <c r="F575" s="128" t="str">
        <f t="shared" si="24"/>
        <v/>
      </c>
      <c r="G575" s="128" t="str">
        <f t="shared" si="25"/>
        <v/>
      </c>
    </row>
    <row r="576" spans="1:7" x14ac:dyDescent="0.25">
      <c r="A576" s="51" t="s">
        <v>2734</v>
      </c>
      <c r="B576" s="133" t="s">
        <v>1353</v>
      </c>
      <c r="C576" s="352">
        <v>167.67541</v>
      </c>
      <c r="D576" s="352" t="s">
        <v>1906</v>
      </c>
      <c r="E576" s="129"/>
      <c r="F576" s="128">
        <f t="shared" si="24"/>
        <v>3.3486143875949351E-2</v>
      </c>
      <c r="G576" s="128" t="str">
        <f t="shared" si="25"/>
        <v/>
      </c>
    </row>
    <row r="577" spans="1:7" x14ac:dyDescent="0.25">
      <c r="A577" s="51" t="s">
        <v>2735</v>
      </c>
      <c r="B577" s="133" t="s">
        <v>1355</v>
      </c>
      <c r="C577" s="352" t="s">
        <v>179</v>
      </c>
      <c r="D577" s="352" t="s">
        <v>179</v>
      </c>
      <c r="E577" s="129"/>
      <c r="F577" s="128" t="str">
        <f t="shared" si="24"/>
        <v/>
      </c>
      <c r="G577" s="128" t="str">
        <f t="shared" si="25"/>
        <v/>
      </c>
    </row>
    <row r="578" spans="1:7" x14ac:dyDescent="0.25">
      <c r="A578" s="51" t="s">
        <v>2736</v>
      </c>
      <c r="B578" s="133" t="s">
        <v>1357</v>
      </c>
      <c r="C578" s="127" t="s">
        <v>179</v>
      </c>
      <c r="D578" s="127" t="s">
        <v>179</v>
      </c>
      <c r="E578" s="129"/>
      <c r="F578" s="128" t="str">
        <f t="shared" si="24"/>
        <v/>
      </c>
      <c r="G578" s="128" t="str">
        <f t="shared" si="25"/>
        <v/>
      </c>
    </row>
    <row r="579" spans="1:7" x14ac:dyDescent="0.25">
      <c r="A579" s="51" t="s">
        <v>2737</v>
      </c>
      <c r="B579" s="133" t="s">
        <v>1359</v>
      </c>
      <c r="C579" s="127" t="s">
        <v>179</v>
      </c>
      <c r="D579" s="127" t="s">
        <v>179</v>
      </c>
      <c r="E579" s="129"/>
      <c r="F579" s="128" t="str">
        <f t="shared" si="24"/>
        <v/>
      </c>
      <c r="G579" s="128" t="str">
        <f t="shared" si="25"/>
        <v/>
      </c>
    </row>
    <row r="580" spans="1:7" x14ac:dyDescent="0.25">
      <c r="A580" s="51" t="s">
        <v>2738</v>
      </c>
      <c r="B580" s="133" t="s">
        <v>1361</v>
      </c>
      <c r="C580" s="127" t="s">
        <v>179</v>
      </c>
      <c r="D580" s="127" t="s">
        <v>179</v>
      </c>
      <c r="E580" s="129"/>
      <c r="F580" s="128" t="str">
        <f t="shared" si="24"/>
        <v/>
      </c>
      <c r="G580" s="128" t="str">
        <f t="shared" si="25"/>
        <v/>
      </c>
    </row>
    <row r="581" spans="1:7" x14ac:dyDescent="0.25">
      <c r="A581" s="51" t="s">
        <v>2739</v>
      </c>
      <c r="B581" s="133" t="s">
        <v>1363</v>
      </c>
      <c r="C581" s="127" t="s">
        <v>179</v>
      </c>
      <c r="D581" s="127" t="s">
        <v>179</v>
      </c>
      <c r="E581" s="129"/>
      <c r="F581" s="128" t="str">
        <f t="shared" si="24"/>
        <v/>
      </c>
      <c r="G581" s="128" t="str">
        <f t="shared" si="25"/>
        <v/>
      </c>
    </row>
    <row r="582" spans="1:7" x14ac:dyDescent="0.25">
      <c r="A582" s="51" t="s">
        <v>2740</v>
      </c>
      <c r="B582" s="133" t="s">
        <v>1365</v>
      </c>
      <c r="C582" s="127" t="s">
        <v>179</v>
      </c>
      <c r="D582" s="127" t="s">
        <v>179</v>
      </c>
      <c r="E582" s="129"/>
      <c r="F582" s="128" t="str">
        <f t="shared" si="24"/>
        <v/>
      </c>
      <c r="G582" s="128" t="str">
        <f t="shared" si="25"/>
        <v/>
      </c>
    </row>
    <row r="583" spans="1:7" x14ac:dyDescent="0.25">
      <c r="A583" s="51" t="s">
        <v>2741</v>
      </c>
      <c r="B583" s="133" t="s">
        <v>1367</v>
      </c>
      <c r="C583" s="127" t="s">
        <v>179</v>
      </c>
      <c r="D583" s="127" t="s">
        <v>179</v>
      </c>
      <c r="E583" s="129"/>
      <c r="F583" s="128" t="str">
        <f t="shared" si="24"/>
        <v/>
      </c>
      <c r="G583" s="128" t="str">
        <f t="shared" si="25"/>
        <v/>
      </c>
    </row>
    <row r="584" spans="1:7" x14ac:dyDescent="0.25">
      <c r="A584" s="51" t="s">
        <v>2742</v>
      </c>
      <c r="B584" s="133" t="s">
        <v>200</v>
      </c>
      <c r="C584" s="127" t="s">
        <v>179</v>
      </c>
      <c r="D584" s="127" t="s">
        <v>179</v>
      </c>
      <c r="E584" s="129"/>
      <c r="F584" s="128" t="str">
        <f t="shared" si="24"/>
        <v/>
      </c>
      <c r="G584" s="128" t="str">
        <f t="shared" si="25"/>
        <v/>
      </c>
    </row>
    <row r="585" spans="1:7" x14ac:dyDescent="0.25">
      <c r="A585" s="51" t="s">
        <v>2743</v>
      </c>
      <c r="B585" s="133" t="s">
        <v>809</v>
      </c>
      <c r="C585" s="127" t="s">
        <v>179</v>
      </c>
      <c r="D585" s="127" t="s">
        <v>179</v>
      </c>
      <c r="E585" s="129"/>
      <c r="F585" s="128" t="str">
        <f t="shared" si="24"/>
        <v/>
      </c>
      <c r="G585" s="128" t="str">
        <f t="shared" si="25"/>
        <v/>
      </c>
    </row>
    <row r="586" spans="1:7" x14ac:dyDescent="0.25">
      <c r="A586" s="51" t="s">
        <v>2744</v>
      </c>
      <c r="B586" s="133" t="s">
        <v>809</v>
      </c>
      <c r="C586" s="127" t="s">
        <v>179</v>
      </c>
      <c r="D586" s="127" t="s">
        <v>179</v>
      </c>
      <c r="E586" s="129"/>
      <c r="F586" s="128" t="str">
        <f t="shared" si="24"/>
        <v/>
      </c>
      <c r="G586" s="128" t="str">
        <f t="shared" si="25"/>
        <v/>
      </c>
    </row>
    <row r="587" spans="1:7" x14ac:dyDescent="0.25">
      <c r="A587" s="51" t="s">
        <v>2745</v>
      </c>
      <c r="B587" s="133" t="s">
        <v>1051</v>
      </c>
      <c r="C587" s="127" t="s">
        <v>179</v>
      </c>
      <c r="D587" s="127" t="s">
        <v>179</v>
      </c>
      <c r="E587" s="129"/>
      <c r="F587" s="128" t="str">
        <f t="shared" si="24"/>
        <v/>
      </c>
      <c r="G587" s="128" t="str">
        <f t="shared" si="25"/>
        <v/>
      </c>
    </row>
    <row r="588" spans="1:7" x14ac:dyDescent="0.25">
      <c r="A588" s="51" t="s">
        <v>2746</v>
      </c>
      <c r="B588" s="133" t="s">
        <v>202</v>
      </c>
      <c r="C588" s="352">
        <f>SUM(C570:C587)</f>
        <v>5007.3072200000006</v>
      </c>
      <c r="D588" s="138">
        <f>SUM(D570:D587)</f>
        <v>0</v>
      </c>
      <c r="E588" s="129"/>
      <c r="F588" s="137">
        <f>SUM(F570:F587)</f>
        <v>1</v>
      </c>
      <c r="G588" s="137">
        <f>SUM(G570:G587)</f>
        <v>0</v>
      </c>
    </row>
    <row r="589" spans="1:7" x14ac:dyDescent="0.25">
      <c r="A589" s="67"/>
      <c r="B589" s="312" t="s">
        <v>2747</v>
      </c>
      <c r="C589" s="312" t="s">
        <v>161</v>
      </c>
      <c r="D589" s="312" t="s">
        <v>1314</v>
      </c>
      <c r="E589" s="312"/>
      <c r="F589" s="312" t="s">
        <v>680</v>
      </c>
      <c r="G589" s="312" t="s">
        <v>1315</v>
      </c>
    </row>
    <row r="590" spans="1:7" x14ac:dyDescent="0.25">
      <c r="A590" s="51" t="s">
        <v>2748</v>
      </c>
      <c r="B590" s="133" t="s">
        <v>1090</v>
      </c>
      <c r="C590" s="352">
        <v>11.09859</v>
      </c>
      <c r="D590" s="352" t="s">
        <v>1906</v>
      </c>
      <c r="E590" s="354"/>
      <c r="F590" s="407">
        <f t="shared" ref="F590:F602" si="26">IF($C$603=0,"",IF(C590="[for completion]","",IF(C590="","",C590/$C$603)))</f>
        <v>2.2164787492966278E-3</v>
      </c>
      <c r="G590" s="128" t="str">
        <f t="shared" ref="G590:G602" si="27">IF($D$603=0,"",IF(D590="[for completion]","",IF(D590="","",D590/$D$603)))</f>
        <v/>
      </c>
    </row>
    <row r="591" spans="1:7" x14ac:dyDescent="0.25">
      <c r="A591" s="51" t="s">
        <v>2749</v>
      </c>
      <c r="B591" s="133" t="s">
        <v>1092</v>
      </c>
      <c r="C591" s="352">
        <v>23.690539999999999</v>
      </c>
      <c r="D591" s="352" t="s">
        <v>1906</v>
      </c>
      <c r="E591" s="354"/>
      <c r="F591" s="407">
        <f t="shared" si="26"/>
        <v>4.7311936443603852E-3</v>
      </c>
      <c r="G591" s="128" t="str">
        <f t="shared" si="27"/>
        <v/>
      </c>
    </row>
    <row r="592" spans="1:7" x14ac:dyDescent="0.25">
      <c r="A592" s="51" t="s">
        <v>2750</v>
      </c>
      <c r="B592" s="133" t="s">
        <v>1094</v>
      </c>
      <c r="C592" s="352">
        <v>41.97</v>
      </c>
      <c r="D592" s="352" t="s">
        <v>1906</v>
      </c>
      <c r="E592" s="354"/>
      <c r="F592" s="407">
        <f t="shared" si="26"/>
        <v>8.3817505744404885E-3</v>
      </c>
      <c r="G592" s="128" t="str">
        <f t="shared" si="27"/>
        <v/>
      </c>
    </row>
    <row r="593" spans="1:7" x14ac:dyDescent="0.25">
      <c r="A593" s="51" t="s">
        <v>2751</v>
      </c>
      <c r="B593" s="133" t="s">
        <v>1096</v>
      </c>
      <c r="C593" s="352">
        <v>1.4456899999999999</v>
      </c>
      <c r="D593" s="352" t="s">
        <v>1906</v>
      </c>
      <c r="E593" s="354"/>
      <c r="F593" s="407">
        <f t="shared" si="26"/>
        <v>2.8871605880302289E-4</v>
      </c>
      <c r="G593" s="128" t="str">
        <f t="shared" si="27"/>
        <v/>
      </c>
    </row>
    <row r="594" spans="1:7" x14ac:dyDescent="0.25">
      <c r="A594" s="51" t="s">
        <v>2752</v>
      </c>
      <c r="B594" s="133" t="s">
        <v>1098</v>
      </c>
      <c r="C594" s="352">
        <v>10.968999999999999</v>
      </c>
      <c r="D594" s="352" t="s">
        <v>1906</v>
      </c>
      <c r="E594" s="354"/>
      <c r="F594" s="407">
        <f t="shared" si="26"/>
        <v>2.1905985716234862E-3</v>
      </c>
      <c r="G594" s="128" t="str">
        <f t="shared" si="27"/>
        <v/>
      </c>
    </row>
    <row r="595" spans="1:7" x14ac:dyDescent="0.25">
      <c r="A595" s="51" t="s">
        <v>2753</v>
      </c>
      <c r="B595" s="133" t="s">
        <v>1100</v>
      </c>
      <c r="C595" s="352">
        <v>18.450780000000002</v>
      </c>
      <c r="D595" s="352" t="s">
        <v>1906</v>
      </c>
      <c r="E595" s="354"/>
      <c r="F595" s="407">
        <f t="shared" si="26"/>
        <v>3.6847709283744368E-3</v>
      </c>
      <c r="G595" s="128" t="str">
        <f t="shared" si="27"/>
        <v/>
      </c>
    </row>
    <row r="596" spans="1:7" x14ac:dyDescent="0.25">
      <c r="A596" s="51" t="s">
        <v>2754</v>
      </c>
      <c r="B596" s="133" t="s">
        <v>1102</v>
      </c>
      <c r="C596" s="352">
        <v>609.34205000000009</v>
      </c>
      <c r="D596" s="352" t="s">
        <v>1906</v>
      </c>
      <c r="E596" s="354"/>
      <c r="F596" s="407">
        <f t="shared" si="26"/>
        <v>0.12169056653843807</v>
      </c>
      <c r="G596" s="128" t="str">
        <f t="shared" si="27"/>
        <v/>
      </c>
    </row>
    <row r="597" spans="1:7" x14ac:dyDescent="0.25">
      <c r="A597" s="51" t="s">
        <v>2755</v>
      </c>
      <c r="B597" s="133" t="s">
        <v>1104</v>
      </c>
      <c r="C597" s="352">
        <v>476.15971000000002</v>
      </c>
      <c r="D597" s="352" t="s">
        <v>1906</v>
      </c>
      <c r="E597" s="354"/>
      <c r="F597" s="407">
        <f t="shared" si="26"/>
        <v>9.5092969330901042E-2</v>
      </c>
      <c r="G597" s="128" t="str">
        <f t="shared" si="27"/>
        <v/>
      </c>
    </row>
    <row r="598" spans="1:7" x14ac:dyDescent="0.25">
      <c r="A598" s="51" t="s">
        <v>2756</v>
      </c>
      <c r="B598" s="133" t="s">
        <v>1106</v>
      </c>
      <c r="C598" s="352">
        <v>422.93833000000001</v>
      </c>
      <c r="D598" s="352" t="s">
        <v>1906</v>
      </c>
      <c r="E598" s="354"/>
      <c r="F598" s="407">
        <f t="shared" si="26"/>
        <v>8.4464226600676706E-2</v>
      </c>
      <c r="G598" s="128" t="str">
        <f t="shared" si="27"/>
        <v/>
      </c>
    </row>
    <row r="599" spans="1:7" x14ac:dyDescent="0.25">
      <c r="A599" s="51" t="s">
        <v>2757</v>
      </c>
      <c r="B599" s="124" t="s">
        <v>1108</v>
      </c>
      <c r="C599" s="352">
        <v>1249.44298</v>
      </c>
      <c r="D599" s="352" t="s">
        <v>1906</v>
      </c>
      <c r="E599" s="405"/>
      <c r="F599" s="407">
        <f t="shared" si="26"/>
        <v>0.2495239317451903</v>
      </c>
      <c r="G599" s="128" t="str">
        <f t="shared" si="27"/>
        <v/>
      </c>
    </row>
    <row r="600" spans="1:7" x14ac:dyDescent="0.25">
      <c r="A600" s="51" t="s">
        <v>2758</v>
      </c>
      <c r="B600" s="124" t="s">
        <v>1110</v>
      </c>
      <c r="C600" s="352">
        <v>1661.2268300000001</v>
      </c>
      <c r="D600" s="352" t="s">
        <v>1906</v>
      </c>
      <c r="E600" s="405"/>
      <c r="F600" s="407">
        <f t="shared" si="26"/>
        <v>0.33176051790870748</v>
      </c>
      <c r="G600" s="128" t="str">
        <f t="shared" si="27"/>
        <v/>
      </c>
    </row>
    <row r="601" spans="1:7" x14ac:dyDescent="0.25">
      <c r="A601" s="51" t="s">
        <v>2759</v>
      </c>
      <c r="B601" s="133" t="s">
        <v>1112</v>
      </c>
      <c r="C601" s="352">
        <v>480.5727</v>
      </c>
      <c r="D601" s="352" t="s">
        <v>1906</v>
      </c>
      <c r="E601" s="354"/>
      <c r="F601" s="407">
        <f t="shared" si="26"/>
        <v>9.5974279349187924E-2</v>
      </c>
      <c r="G601" s="128" t="str">
        <f t="shared" si="27"/>
        <v/>
      </c>
    </row>
    <row r="602" spans="1:7" x14ac:dyDescent="0.25">
      <c r="A602" s="51" t="s">
        <v>2760</v>
      </c>
      <c r="B602" s="133" t="s">
        <v>1051</v>
      </c>
      <c r="C602" s="352" t="s">
        <v>179</v>
      </c>
      <c r="D602" s="352" t="s">
        <v>179</v>
      </c>
      <c r="E602" s="354"/>
      <c r="F602" s="407" t="str">
        <f t="shared" si="26"/>
        <v/>
      </c>
      <c r="G602" s="128" t="str">
        <f t="shared" si="27"/>
        <v/>
      </c>
    </row>
    <row r="603" spans="1:7" x14ac:dyDescent="0.25">
      <c r="A603" s="51" t="s">
        <v>2761</v>
      </c>
      <c r="B603" s="133" t="s">
        <v>202</v>
      </c>
      <c r="C603" s="352">
        <f>SUM(C590:C602)</f>
        <v>5007.3072000000002</v>
      </c>
      <c r="D603" s="353">
        <f>SUM(D590:D602)</f>
        <v>0</v>
      </c>
      <c r="E603" s="354"/>
      <c r="F603" s="355">
        <f>SUM(F590:F602)</f>
        <v>0.99999999999999989</v>
      </c>
      <c r="G603" s="137">
        <f>SUM(G590:G602)</f>
        <v>0</v>
      </c>
    </row>
    <row r="604" spans="1:7" x14ac:dyDescent="0.25">
      <c r="A604" s="51" t="s">
        <v>2762</v>
      </c>
      <c r="B604" s="156"/>
      <c r="C604" s="156"/>
      <c r="D604" s="156"/>
      <c r="E604" s="156"/>
      <c r="F604" s="156"/>
      <c r="G604" s="156"/>
    </row>
    <row r="605" spans="1:7" x14ac:dyDescent="0.25">
      <c r="A605" s="51" t="s">
        <v>2763</v>
      </c>
      <c r="B605" s="156"/>
      <c r="C605" s="156"/>
      <c r="D605" s="156"/>
      <c r="E605" s="156"/>
      <c r="F605" s="156"/>
      <c r="G605" s="156"/>
    </row>
    <row r="606" spans="1:7" x14ac:dyDescent="0.25">
      <c r="A606" s="51" t="s">
        <v>2764</v>
      </c>
      <c r="B606" s="156"/>
      <c r="C606" s="156"/>
      <c r="D606" s="156"/>
      <c r="E606" s="156"/>
      <c r="F606" s="156"/>
      <c r="G606" s="156"/>
    </row>
    <row r="607" spans="1:7" x14ac:dyDescent="0.25">
      <c r="A607" s="51" t="s">
        <v>2765</v>
      </c>
      <c r="B607" s="133"/>
      <c r="C607" s="127"/>
      <c r="D607" s="138"/>
      <c r="E607" s="129"/>
      <c r="F607" s="137"/>
      <c r="G607" s="137"/>
    </row>
    <row r="608" spans="1:7" x14ac:dyDescent="0.25">
      <c r="A608" s="51" t="s">
        <v>2766</v>
      </c>
      <c r="B608" s="133"/>
      <c r="C608" s="127"/>
      <c r="D608" s="138"/>
      <c r="E608" s="129"/>
      <c r="F608" s="137"/>
      <c r="G608" s="137"/>
    </row>
    <row r="609" spans="1:7" x14ac:dyDescent="0.25">
      <c r="A609" s="51" t="s">
        <v>2767</v>
      </c>
      <c r="B609" s="133"/>
      <c r="C609" s="127"/>
      <c r="D609" s="138"/>
      <c r="E609" s="129"/>
      <c r="F609" s="137"/>
      <c r="G609" s="137"/>
    </row>
    <row r="610" spans="1:7" x14ac:dyDescent="0.25">
      <c r="A610" s="51" t="s">
        <v>2768</v>
      </c>
      <c r="B610" s="133"/>
      <c r="C610" s="127"/>
      <c r="D610" s="138"/>
      <c r="E610" s="129"/>
      <c r="F610" s="137"/>
      <c r="G610" s="137"/>
    </row>
    <row r="611" spans="1:7" x14ac:dyDescent="0.25">
      <c r="A611" s="51" t="s">
        <v>2769</v>
      </c>
      <c r="B611" s="133"/>
      <c r="C611" s="127"/>
      <c r="D611" s="138"/>
      <c r="E611" s="129"/>
      <c r="F611" s="137"/>
      <c r="G611" s="137"/>
    </row>
    <row r="612" spans="1:7" x14ac:dyDescent="0.25">
      <c r="A612" s="51" t="s">
        <v>2770</v>
      </c>
      <c r="B612" s="156"/>
      <c r="C612" s="156"/>
      <c r="D612" s="156"/>
      <c r="E612" s="156"/>
      <c r="F612" s="156"/>
      <c r="G612" s="156"/>
    </row>
    <row r="613" spans="1:7" x14ac:dyDescent="0.25">
      <c r="A613" s="51" t="s">
        <v>2771</v>
      </c>
      <c r="B613" s="156"/>
      <c r="C613" s="156"/>
      <c r="D613" s="156"/>
      <c r="E613" s="156"/>
      <c r="F613" s="156"/>
      <c r="G613" s="156"/>
    </row>
    <row r="614" spans="1:7" x14ac:dyDescent="0.25">
      <c r="A614" s="67"/>
      <c r="B614" s="312" t="s">
        <v>2772</v>
      </c>
      <c r="C614" s="312" t="s">
        <v>161</v>
      </c>
      <c r="D614" s="312" t="s">
        <v>1314</v>
      </c>
      <c r="E614" s="312"/>
      <c r="F614" s="312" t="s">
        <v>680</v>
      </c>
      <c r="G614" s="312" t="s">
        <v>1315</v>
      </c>
    </row>
    <row r="615" spans="1:7" x14ac:dyDescent="0.25">
      <c r="A615" s="51" t="s">
        <v>2773</v>
      </c>
      <c r="B615" s="133" t="s">
        <v>2774</v>
      </c>
      <c r="C615" s="127" t="s">
        <v>179</v>
      </c>
      <c r="D615" s="127" t="s">
        <v>179</v>
      </c>
      <c r="E615" s="129"/>
      <c r="F615" s="128" t="str">
        <f>IF($C$619=0,"",IF(C615="[for completion]","",IF(C615="","",C615/$C$619)))</f>
        <v/>
      </c>
      <c r="G615" s="128" t="str">
        <f>IF($D$619=0,"",IF(D615="[for completion]","",IF(D615="","",D615/$D$619)))</f>
        <v/>
      </c>
    </row>
    <row r="616" spans="1:7" x14ac:dyDescent="0.25">
      <c r="A616" s="51" t="s">
        <v>2775</v>
      </c>
      <c r="B616" s="341" t="s">
        <v>1145</v>
      </c>
      <c r="C616" s="127" t="s">
        <v>179</v>
      </c>
      <c r="D616" s="127" t="s">
        <v>179</v>
      </c>
      <c r="E616" s="129"/>
      <c r="F616" s="129"/>
      <c r="G616" s="128" t="str">
        <f>IF($D$619=0,"",IF(D616="[for completion]","",IF(D616="","",D616/$D$619)))</f>
        <v/>
      </c>
    </row>
    <row r="617" spans="1:7" x14ac:dyDescent="0.25">
      <c r="A617" s="51" t="s">
        <v>2776</v>
      </c>
      <c r="B617" s="65" t="s">
        <v>557</v>
      </c>
      <c r="C617" s="127" t="s">
        <v>179</v>
      </c>
      <c r="D617" s="127" t="s">
        <v>179</v>
      </c>
      <c r="E617" s="57"/>
      <c r="F617" s="57"/>
      <c r="G617" s="109" t="str">
        <f>IF($D$619=0,"",IF(D617="[for completion]","",IF(D617="","",D617/$D$619)))</f>
        <v/>
      </c>
    </row>
    <row r="618" spans="1:7" x14ac:dyDescent="0.25">
      <c r="A618" s="51" t="s">
        <v>2777</v>
      </c>
      <c r="B618" s="51" t="s">
        <v>1051</v>
      </c>
      <c r="C618" s="352">
        <v>5007.3072199999997</v>
      </c>
      <c r="D618" s="352" t="s">
        <v>1906</v>
      </c>
      <c r="E618" s="57"/>
      <c r="F618" s="57"/>
      <c r="G618" s="109" t="str">
        <f>IF($D$619=0,"",IF(D618="[for completion]","",IF(D618="","",D618/$D$619)))</f>
        <v/>
      </c>
    </row>
    <row r="619" spans="1:7" x14ac:dyDescent="0.25">
      <c r="A619" s="51" t="s">
        <v>2778</v>
      </c>
      <c r="B619" s="65" t="s">
        <v>202</v>
      </c>
      <c r="C619" s="104">
        <f>SUM(C615:C618)</f>
        <v>5007.3072199999997</v>
      </c>
      <c r="D619" s="105">
        <f>SUM(D615:D618)</f>
        <v>0</v>
      </c>
      <c r="E619" s="57"/>
      <c r="F619" s="101">
        <f>SUM(F615:F618)</f>
        <v>0</v>
      </c>
      <c r="G619" s="101">
        <f>SUM(G615:G618)</f>
        <v>0</v>
      </c>
    </row>
    <row r="620" spans="1:7" x14ac:dyDescent="0.25">
      <c r="A620" s="51"/>
    </row>
    <row r="621" spans="1:7" x14ac:dyDescent="0.25">
      <c r="A621" s="67"/>
      <c r="B621" s="67" t="s">
        <v>1408</v>
      </c>
      <c r="C621" s="67" t="s">
        <v>1151</v>
      </c>
      <c r="D621" s="67" t="s">
        <v>1409</v>
      </c>
      <c r="E621" s="67"/>
      <c r="F621" s="67" t="s">
        <v>1153</v>
      </c>
      <c r="G621" s="67"/>
    </row>
    <row r="622" spans="1:7" x14ac:dyDescent="0.25">
      <c r="A622" s="51" t="s">
        <v>2779</v>
      </c>
      <c r="B622" s="65" t="s">
        <v>1274</v>
      </c>
      <c r="C622" s="127" t="s">
        <v>179</v>
      </c>
      <c r="D622" s="127" t="s">
        <v>179</v>
      </c>
      <c r="E622" s="287"/>
      <c r="F622" s="127" t="s">
        <v>179</v>
      </c>
      <c r="G622" s="109" t="str">
        <f t="shared" ref="G622:G637" si="28">IF($D$640=0,"",IF(D622="[for completion]","",IF(D622="","",D622/$D$640)))</f>
        <v/>
      </c>
    </row>
    <row r="623" spans="1:7" x14ac:dyDescent="0.25">
      <c r="A623" s="51" t="s">
        <v>2780</v>
      </c>
      <c r="B623" s="65" t="s">
        <v>1276</v>
      </c>
      <c r="C623" s="352">
        <v>29062.59967</v>
      </c>
      <c r="D623" s="352" t="s">
        <v>1906</v>
      </c>
      <c r="E623" s="287"/>
      <c r="F623" s="127" t="s">
        <v>179</v>
      </c>
      <c r="G623" s="109" t="str">
        <f t="shared" si="28"/>
        <v/>
      </c>
    </row>
    <row r="624" spans="1:7" x14ac:dyDescent="0.25">
      <c r="A624" s="51" t="s">
        <v>2781</v>
      </c>
      <c r="B624" s="65" t="s">
        <v>1278</v>
      </c>
      <c r="C624" s="352">
        <v>1992.85573</v>
      </c>
      <c r="D624" s="352" t="s">
        <v>1906</v>
      </c>
      <c r="E624" s="287"/>
      <c r="F624" s="127" t="s">
        <v>179</v>
      </c>
      <c r="G624" s="109" t="str">
        <f t="shared" si="28"/>
        <v/>
      </c>
    </row>
    <row r="625" spans="1:7" x14ac:dyDescent="0.25">
      <c r="A625" s="51" t="s">
        <v>2782</v>
      </c>
      <c r="B625" s="65" t="s">
        <v>1280</v>
      </c>
      <c r="C625" s="352">
        <v>6755.4070400000001</v>
      </c>
      <c r="D625" s="352" t="s">
        <v>1906</v>
      </c>
      <c r="E625" s="287"/>
      <c r="F625" s="127" t="s">
        <v>179</v>
      </c>
      <c r="G625" s="109" t="str">
        <f t="shared" si="28"/>
        <v/>
      </c>
    </row>
    <row r="626" spans="1:7" x14ac:dyDescent="0.25">
      <c r="A626" s="51" t="s">
        <v>2783</v>
      </c>
      <c r="B626" s="65" t="s">
        <v>1282</v>
      </c>
      <c r="C626" s="352">
        <v>2285.7091300000002</v>
      </c>
      <c r="D626" s="352" t="s">
        <v>1906</v>
      </c>
      <c r="E626" s="287"/>
      <c r="F626" s="127" t="s">
        <v>179</v>
      </c>
      <c r="G626" s="109" t="str">
        <f t="shared" si="28"/>
        <v/>
      </c>
    </row>
    <row r="627" spans="1:7" x14ac:dyDescent="0.25">
      <c r="A627" s="51" t="s">
        <v>2784</v>
      </c>
      <c r="B627" s="65" t="s">
        <v>1284</v>
      </c>
      <c r="C627" s="127" t="s">
        <v>179</v>
      </c>
      <c r="D627" s="127" t="s">
        <v>179</v>
      </c>
      <c r="E627" s="287"/>
      <c r="F627" s="127" t="s">
        <v>179</v>
      </c>
      <c r="G627" s="109" t="str">
        <f t="shared" si="28"/>
        <v/>
      </c>
    </row>
    <row r="628" spans="1:7" x14ac:dyDescent="0.25">
      <c r="A628" s="51" t="s">
        <v>2785</v>
      </c>
      <c r="B628" s="65" t="s">
        <v>1286</v>
      </c>
      <c r="C628" s="127" t="s">
        <v>179</v>
      </c>
      <c r="D628" s="127" t="s">
        <v>179</v>
      </c>
      <c r="E628" s="287"/>
      <c r="F628" s="127" t="s">
        <v>179</v>
      </c>
      <c r="G628" s="109" t="str">
        <f t="shared" si="28"/>
        <v/>
      </c>
    </row>
    <row r="629" spans="1:7" x14ac:dyDescent="0.25">
      <c r="A629" s="51" t="s">
        <v>2786</v>
      </c>
      <c r="B629" s="65" t="s">
        <v>1418</v>
      </c>
      <c r="C629" s="127" t="s">
        <v>179</v>
      </c>
      <c r="D629" s="127" t="s">
        <v>179</v>
      </c>
      <c r="E629" s="287"/>
      <c r="F629" s="127" t="s">
        <v>179</v>
      </c>
      <c r="G629" s="109" t="str">
        <f t="shared" si="28"/>
        <v/>
      </c>
    </row>
    <row r="630" spans="1:7" x14ac:dyDescent="0.25">
      <c r="A630" s="51" t="s">
        <v>2787</v>
      </c>
      <c r="B630" s="65" t="s">
        <v>1420</v>
      </c>
      <c r="C630" s="127" t="s">
        <v>179</v>
      </c>
      <c r="D630" s="127" t="s">
        <v>179</v>
      </c>
      <c r="E630" s="287"/>
      <c r="F630" s="127" t="s">
        <v>179</v>
      </c>
      <c r="G630" s="109" t="str">
        <f t="shared" si="28"/>
        <v/>
      </c>
    </row>
    <row r="631" spans="1:7" x14ac:dyDescent="0.25">
      <c r="A631" s="51" t="s">
        <v>2788</v>
      </c>
      <c r="B631" s="65" t="s">
        <v>1422</v>
      </c>
      <c r="C631" s="127" t="s">
        <v>179</v>
      </c>
      <c r="D631" s="127" t="s">
        <v>179</v>
      </c>
      <c r="E631" s="287"/>
      <c r="F631" s="127" t="s">
        <v>179</v>
      </c>
      <c r="G631" s="109" t="str">
        <f t="shared" si="28"/>
        <v/>
      </c>
    </row>
    <row r="632" spans="1:7" x14ac:dyDescent="0.25">
      <c r="A632" s="51" t="s">
        <v>2789</v>
      </c>
      <c r="B632" s="65" t="s">
        <v>1294</v>
      </c>
      <c r="C632" s="127" t="s">
        <v>179</v>
      </c>
      <c r="D632" s="127" t="s">
        <v>179</v>
      </c>
      <c r="E632" s="287"/>
      <c r="F632" s="127" t="s">
        <v>179</v>
      </c>
      <c r="G632" s="109" t="str">
        <f t="shared" si="28"/>
        <v/>
      </c>
    </row>
    <row r="633" spans="1:7" x14ac:dyDescent="0.25">
      <c r="A633" s="51" t="s">
        <v>2790</v>
      </c>
      <c r="B633" s="65" t="s">
        <v>1296</v>
      </c>
      <c r="C633" s="127" t="s">
        <v>179</v>
      </c>
      <c r="D633" s="127" t="s">
        <v>179</v>
      </c>
      <c r="E633" s="287"/>
      <c r="F633" s="127" t="s">
        <v>179</v>
      </c>
      <c r="G633" s="109" t="str">
        <f t="shared" si="28"/>
        <v/>
      </c>
    </row>
    <row r="634" spans="1:7" x14ac:dyDescent="0.25">
      <c r="A634" s="51" t="s">
        <v>2791</v>
      </c>
      <c r="B634" s="65" t="s">
        <v>200</v>
      </c>
      <c r="C634" s="352">
        <v>17.562349999999999</v>
      </c>
      <c r="D634" s="352" t="s">
        <v>1906</v>
      </c>
      <c r="E634" s="287"/>
      <c r="F634" s="127" t="s">
        <v>179</v>
      </c>
      <c r="G634" s="109" t="str">
        <f t="shared" si="28"/>
        <v/>
      </c>
    </row>
    <row r="635" spans="1:7" x14ac:dyDescent="0.25">
      <c r="A635" s="51" t="s">
        <v>2792</v>
      </c>
      <c r="B635" s="65" t="s">
        <v>2570</v>
      </c>
      <c r="C635" s="352" t="s">
        <v>179</v>
      </c>
      <c r="D635" s="352" t="s">
        <v>179</v>
      </c>
      <c r="E635" s="287"/>
      <c r="F635" s="127" t="s">
        <v>179</v>
      </c>
      <c r="G635" s="109" t="str">
        <f t="shared" si="28"/>
        <v/>
      </c>
    </row>
    <row r="636" spans="1:7" x14ac:dyDescent="0.25">
      <c r="A636" s="51" t="s">
        <v>2793</v>
      </c>
      <c r="B636" s="65" t="s">
        <v>202</v>
      </c>
      <c r="C636" s="459">
        <f>SUM(C622:C635)</f>
        <v>40114.13392</v>
      </c>
      <c r="D636" s="460">
        <f>SUM(D622:D635)</f>
        <v>0</v>
      </c>
      <c r="E636" s="49"/>
      <c r="F636" s="104"/>
      <c r="G636" s="109" t="str">
        <f t="shared" si="28"/>
        <v/>
      </c>
    </row>
    <row r="637" spans="1:7" x14ac:dyDescent="0.25">
      <c r="A637" s="51" t="s">
        <v>2794</v>
      </c>
      <c r="B637" s="51" t="s">
        <v>1164</v>
      </c>
      <c r="F637" s="127" t="s">
        <v>179</v>
      </c>
      <c r="G637" s="109" t="str">
        <f t="shared" si="28"/>
        <v/>
      </c>
    </row>
    <row r="638" spans="1:7" x14ac:dyDescent="0.25">
      <c r="A638" s="51" t="s">
        <v>2795</v>
      </c>
      <c r="B638" s="133"/>
      <c r="C638" s="51"/>
      <c r="D638" s="51"/>
      <c r="E638" s="49"/>
      <c r="F638" s="109"/>
      <c r="G638" s="109"/>
    </row>
    <row r="639" spans="1:7" x14ac:dyDescent="0.25">
      <c r="A639" s="51" t="s">
        <v>2796</v>
      </c>
      <c r="B639" s="65"/>
      <c r="C639" s="51"/>
      <c r="D639" s="51"/>
      <c r="E639" s="49"/>
      <c r="F639" s="109"/>
      <c r="G639" s="109"/>
    </row>
    <row r="640" spans="1:7" x14ac:dyDescent="0.25">
      <c r="A640" s="51" t="s">
        <v>2797</v>
      </c>
      <c r="B640" s="65"/>
      <c r="C640" s="51"/>
      <c r="D640" s="51"/>
      <c r="E640" s="49"/>
      <c r="F640" s="139"/>
      <c r="G640" s="139"/>
    </row>
  </sheetData>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96" location="'2. Harmonised Glossary'!A11" display="Loan to Value (LTV) Information - Indexed" xr:uid="{00000000-0004-0000-0B00-000008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activeCell="C5" sqref="C5"/>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376" t="s">
        <v>2038</v>
      </c>
      <c r="B1" s="357"/>
    </row>
    <row r="2" spans="1:9" ht="31.5" customHeight="1" x14ac:dyDescent="0.25">
      <c r="A2" s="48" t="s">
        <v>2798</v>
      </c>
      <c r="B2" s="48"/>
      <c r="C2" s="49"/>
      <c r="D2" s="49"/>
      <c r="E2" s="49"/>
      <c r="F2" s="150" t="s">
        <v>111</v>
      </c>
      <c r="G2" s="79"/>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112</v>
      </c>
      <c r="C5" s="54" t="s">
        <v>1433</v>
      </c>
      <c r="D5" s="52"/>
      <c r="E5" s="391" t="s">
        <v>2799</v>
      </c>
      <c r="F5" s="392"/>
      <c r="G5" s="118" t="s">
        <v>2800</v>
      </c>
      <c r="H5" s="116"/>
    </row>
    <row r="6" spans="1:9" ht="30" x14ac:dyDescent="0.25">
      <c r="A6" s="51"/>
      <c r="B6" s="51"/>
      <c r="C6" s="51"/>
      <c r="D6" s="51"/>
      <c r="E6" t="s">
        <v>2801</v>
      </c>
      <c r="F6" s="119" t="s">
        <v>2801</v>
      </c>
      <c r="G6" s="119"/>
    </row>
    <row r="7" spans="1:9" ht="18.75" customHeight="1" x14ac:dyDescent="0.25">
      <c r="A7" s="55"/>
      <c r="B7" s="393" t="s">
        <v>2802</v>
      </c>
      <c r="C7" s="394"/>
      <c r="D7" s="120"/>
      <c r="E7" s="393" t="s">
        <v>2803</v>
      </c>
      <c r="F7" s="357"/>
      <c r="G7" s="357"/>
      <c r="H7" s="394"/>
    </row>
    <row r="8" spans="1:9" ht="18.75" customHeight="1" x14ac:dyDescent="0.25">
      <c r="A8" s="51"/>
      <c r="B8" s="382" t="s">
        <v>2804</v>
      </c>
      <c r="C8" s="380"/>
      <c r="D8" s="120"/>
      <c r="E8" s="395" t="s">
        <v>2805</v>
      </c>
      <c r="F8" s="377"/>
      <c r="G8" s="377"/>
      <c r="H8" s="380"/>
    </row>
    <row r="9" spans="1:9" ht="18.75" customHeight="1" x14ac:dyDescent="0.25">
      <c r="A9" s="51"/>
      <c r="B9" s="382" t="s">
        <v>2806</v>
      </c>
      <c r="C9" s="380"/>
      <c r="D9" s="121"/>
      <c r="E9" s="396"/>
      <c r="F9" s="377"/>
      <c r="G9" s="377"/>
      <c r="H9" s="380"/>
      <c r="I9" s="116"/>
    </row>
    <row r="10" spans="1:9" x14ac:dyDescent="0.25">
      <c r="A10" s="122"/>
      <c r="B10" s="397"/>
      <c r="C10" s="357"/>
      <c r="D10" s="120"/>
      <c r="E10" s="396"/>
      <c r="F10" s="377"/>
      <c r="G10" s="377"/>
      <c r="H10" s="380"/>
      <c r="I10" s="116"/>
    </row>
    <row r="11" spans="1:9" ht="15.75" customHeight="1" thickBot="1" x14ac:dyDescent="0.3">
      <c r="A11" s="122"/>
      <c r="B11" s="398"/>
      <c r="C11" s="399"/>
      <c r="D11" s="121"/>
      <c r="E11" s="396"/>
      <c r="F11" s="377"/>
      <c r="G11" s="377"/>
      <c r="H11" s="380"/>
      <c r="I11" s="116"/>
    </row>
    <row r="12" spans="1:9" x14ac:dyDescent="0.25">
      <c r="A12" s="51"/>
      <c r="B12" s="59"/>
      <c r="C12" s="51"/>
      <c r="D12" s="51"/>
      <c r="E12" s="396"/>
      <c r="F12" s="377"/>
      <c r="G12" s="377"/>
      <c r="H12" s="380"/>
      <c r="I12" s="116"/>
    </row>
    <row r="13" spans="1:9" ht="15.75" customHeight="1" thickBot="1" x14ac:dyDescent="0.3">
      <c r="A13" s="51"/>
      <c r="B13" s="59"/>
      <c r="C13" s="51"/>
      <c r="D13" s="51"/>
      <c r="E13" s="386" t="s">
        <v>2807</v>
      </c>
      <c r="F13" s="387"/>
      <c r="G13" s="388" t="s">
        <v>2808</v>
      </c>
      <c r="H13" s="389"/>
      <c r="I13" s="116"/>
    </row>
    <row r="14" spans="1:9" x14ac:dyDescent="0.25">
      <c r="A14" s="51"/>
      <c r="B14" s="59"/>
      <c r="C14" s="51"/>
      <c r="D14" s="51"/>
      <c r="E14" s="123"/>
      <c r="F14" s="123"/>
      <c r="G14" s="51"/>
      <c r="H14" s="117"/>
    </row>
    <row r="15" spans="1:9" ht="18.75" customHeight="1" x14ac:dyDescent="0.25">
      <c r="A15" s="60"/>
      <c r="B15" s="390" t="s">
        <v>2809</v>
      </c>
      <c r="C15" s="357"/>
      <c r="D15" s="357"/>
      <c r="E15" s="60"/>
      <c r="F15" s="60"/>
      <c r="G15" s="60"/>
      <c r="H15" s="60"/>
    </row>
    <row r="16" spans="1:9" x14ac:dyDescent="0.25">
      <c r="A16" s="67"/>
      <c r="B16" s="67" t="s">
        <v>2810</v>
      </c>
      <c r="C16" s="67" t="s">
        <v>161</v>
      </c>
      <c r="D16" s="67" t="s">
        <v>2014</v>
      </c>
      <c r="E16" s="67"/>
      <c r="F16" s="67" t="s">
        <v>2811</v>
      </c>
      <c r="G16" s="67" t="s">
        <v>2812</v>
      </c>
      <c r="H16" s="67"/>
    </row>
    <row r="17" spans="1:8" x14ac:dyDescent="0.25">
      <c r="A17" s="51" t="s">
        <v>2813</v>
      </c>
      <c r="B17" s="65" t="s">
        <v>2814</v>
      </c>
      <c r="C17" s="124" t="s">
        <v>179</v>
      </c>
      <c r="D17" s="124" t="s">
        <v>179</v>
      </c>
      <c r="F17" s="109" t="str">
        <f>IF(OR('B1. HTT Mortgage Assets'!$C$15=0,C17="[For completion]"),"",C17/'B1. HTT Mortgage Assets'!$C$15)</f>
        <v/>
      </c>
      <c r="G17" s="109" t="str">
        <f>IF(OR('B1. HTT Mortgage Assets'!$F$28=0,D17="[For completion]"),"",D17/'B1. HTT Mortgage Assets'!$F$28)</f>
        <v/>
      </c>
    </row>
    <row r="18" spans="1:8" x14ac:dyDescent="0.25">
      <c r="A18" s="65" t="s">
        <v>2815</v>
      </c>
      <c r="B18" s="64"/>
      <c r="C18" s="65"/>
      <c r="D18" s="65"/>
      <c r="F18" s="65"/>
      <c r="G18" s="65"/>
    </row>
    <row r="19" spans="1:8" x14ac:dyDescent="0.25">
      <c r="A19" s="65" t="s">
        <v>2816</v>
      </c>
      <c r="B19" s="65"/>
      <c r="C19" s="65"/>
      <c r="D19" s="65"/>
      <c r="F19" s="65"/>
      <c r="G19" s="65"/>
    </row>
    <row r="20" spans="1:8" ht="18.75" customHeight="1" x14ac:dyDescent="0.25">
      <c r="A20" s="60"/>
      <c r="B20" s="390" t="s">
        <v>2806</v>
      </c>
      <c r="C20" s="357"/>
      <c r="D20" s="357"/>
      <c r="E20" s="60"/>
      <c r="F20" s="60"/>
      <c r="G20" s="60"/>
      <c r="H20" s="60"/>
    </row>
    <row r="21" spans="1:8" x14ac:dyDescent="0.25">
      <c r="A21" s="67"/>
      <c r="B21" s="67" t="s">
        <v>2817</v>
      </c>
      <c r="C21" s="67" t="s">
        <v>2818</v>
      </c>
      <c r="D21" s="67" t="s">
        <v>2819</v>
      </c>
      <c r="E21" s="67" t="s">
        <v>2820</v>
      </c>
      <c r="F21" s="67" t="s">
        <v>2821</v>
      </c>
      <c r="G21" s="67" t="s">
        <v>2822</v>
      </c>
      <c r="H21" s="67" t="s">
        <v>2823</v>
      </c>
    </row>
    <row r="22" spans="1:8" ht="15" customHeight="1" x14ac:dyDescent="0.25">
      <c r="A22" s="63"/>
      <c r="B22" s="125" t="s">
        <v>2824</v>
      </c>
      <c r="C22" s="125"/>
      <c r="D22" s="63"/>
      <c r="E22" s="63"/>
      <c r="F22" s="63"/>
      <c r="G22" s="63"/>
      <c r="H22" s="63"/>
    </row>
    <row r="23" spans="1:8" x14ac:dyDescent="0.25">
      <c r="A23" s="51" t="s">
        <v>2825</v>
      </c>
      <c r="B23" s="51" t="s">
        <v>2826</v>
      </c>
      <c r="C23" s="126" t="s">
        <v>179</v>
      </c>
      <c r="D23" s="126" t="s">
        <v>179</v>
      </c>
      <c r="E23" s="126" t="s">
        <v>179</v>
      </c>
      <c r="F23" s="126" t="s">
        <v>179</v>
      </c>
      <c r="G23" s="126" t="s">
        <v>179</v>
      </c>
      <c r="H23" s="115">
        <f>SUM(C23:G23)</f>
        <v>0</v>
      </c>
    </row>
    <row r="24" spans="1:8" x14ac:dyDescent="0.25">
      <c r="A24" s="51" t="s">
        <v>2827</v>
      </c>
      <c r="B24" s="51" t="s">
        <v>2828</v>
      </c>
      <c r="C24" s="126" t="s">
        <v>179</v>
      </c>
      <c r="D24" s="126" t="s">
        <v>179</v>
      </c>
      <c r="E24" s="126" t="s">
        <v>179</v>
      </c>
      <c r="F24" s="126" t="s">
        <v>179</v>
      </c>
      <c r="G24" s="126" t="s">
        <v>179</v>
      </c>
      <c r="H24" s="115">
        <f>SUM(C24:G24)</f>
        <v>0</v>
      </c>
    </row>
    <row r="25" spans="1:8" x14ac:dyDescent="0.25">
      <c r="A25" s="51" t="s">
        <v>2829</v>
      </c>
      <c r="B25" s="51" t="s">
        <v>557</v>
      </c>
      <c r="C25" s="126" t="s">
        <v>179</v>
      </c>
      <c r="D25" s="126" t="s">
        <v>179</v>
      </c>
      <c r="E25" s="126" t="s">
        <v>179</v>
      </c>
      <c r="F25" s="126" t="s">
        <v>179</v>
      </c>
      <c r="G25" s="126" t="s">
        <v>179</v>
      </c>
      <c r="H25" s="115">
        <f>SUM(C25:G25)</f>
        <v>0</v>
      </c>
    </row>
    <row r="26" spans="1:8" x14ac:dyDescent="0.25">
      <c r="A26" s="51" t="s">
        <v>2830</v>
      </c>
      <c r="B26" s="51" t="s">
        <v>2831</v>
      </c>
      <c r="C26" s="111">
        <f>SUM(C23:C25)+SUM(C27:C32)</f>
        <v>0</v>
      </c>
      <c r="D26" s="111">
        <f>SUM(D23:D25)+SUM(D27:D32)</f>
        <v>0</v>
      </c>
      <c r="E26" s="111">
        <f>SUM(E23:E25)+SUM(E27:E32)</f>
        <v>0</v>
      </c>
      <c r="F26" s="111">
        <f>SUM(F23:F25)+SUM(F27:F32)</f>
        <v>0</v>
      </c>
      <c r="G26" s="111">
        <f>SUM(G23:G25)+SUM(G27:G32)</f>
        <v>0</v>
      </c>
      <c r="H26" s="111">
        <f>SUM(H23:H25)</f>
        <v>0</v>
      </c>
    </row>
    <row r="27" spans="1:8" x14ac:dyDescent="0.25">
      <c r="A27" s="51" t="s">
        <v>2832</v>
      </c>
      <c r="B27" s="135" t="s">
        <v>2833</v>
      </c>
      <c r="C27" s="126"/>
      <c r="D27" s="126"/>
      <c r="E27" s="126"/>
      <c r="F27" s="126"/>
      <c r="G27" s="126"/>
      <c r="H27" s="109">
        <f>IF(SUM(C27:G27)="","",SUM(C27:G27))</f>
        <v>0</v>
      </c>
    </row>
    <row r="28" spans="1:8" x14ac:dyDescent="0.25">
      <c r="A28" s="51" t="s">
        <v>2834</v>
      </c>
      <c r="B28" s="135" t="s">
        <v>2833</v>
      </c>
      <c r="C28" s="126"/>
      <c r="D28" s="126"/>
      <c r="E28" s="126"/>
      <c r="F28" s="126"/>
      <c r="G28" s="126"/>
      <c r="H28" s="115">
        <f>IF(SUM(C28:G28)="","",SUM(C28:G28))</f>
        <v>0</v>
      </c>
    </row>
    <row r="29" spans="1:8" x14ac:dyDescent="0.25">
      <c r="A29" s="51" t="s">
        <v>2835</v>
      </c>
      <c r="B29" s="135" t="s">
        <v>2833</v>
      </c>
      <c r="C29" s="126"/>
      <c r="D29" s="126"/>
      <c r="E29" s="126"/>
      <c r="F29" s="126"/>
      <c r="G29" s="126"/>
      <c r="H29" s="115">
        <f>IF(SUM(C29:G29)="","",SUM(C29:G29))</f>
        <v>0</v>
      </c>
    </row>
    <row r="30" spans="1:8" x14ac:dyDescent="0.25">
      <c r="A30" s="51" t="s">
        <v>2836</v>
      </c>
      <c r="B30" s="135" t="s">
        <v>2833</v>
      </c>
      <c r="C30" s="126"/>
      <c r="D30" s="126"/>
      <c r="E30" s="126"/>
      <c r="F30" s="126"/>
      <c r="G30" s="126"/>
      <c r="H30" s="115">
        <f>IF(SUM(C30:G30)="","",SUM(C30:G30))</f>
        <v>0</v>
      </c>
    </row>
    <row r="31" spans="1:8" x14ac:dyDescent="0.25">
      <c r="A31" s="51" t="s">
        <v>2837</v>
      </c>
      <c r="B31" s="135" t="s">
        <v>2833</v>
      </c>
      <c r="C31" s="127"/>
      <c r="D31" s="124"/>
      <c r="E31" s="124"/>
      <c r="F31" s="128"/>
      <c r="G31" s="129"/>
    </row>
    <row r="32" spans="1:8" x14ac:dyDescent="0.25">
      <c r="A32" s="51" t="s">
        <v>2838</v>
      </c>
      <c r="B32" s="135" t="s">
        <v>2833</v>
      </c>
      <c r="C32" s="104"/>
      <c r="D32" s="51"/>
      <c r="E32" s="51"/>
      <c r="F32" s="109"/>
      <c r="G32" s="57"/>
    </row>
    <row r="33" spans="1:7" x14ac:dyDescent="0.25">
      <c r="A33" s="51"/>
      <c r="B33" s="77"/>
      <c r="C33" s="104"/>
      <c r="D33" s="51"/>
      <c r="E33" s="51"/>
      <c r="F33" s="109"/>
      <c r="G33" s="57"/>
    </row>
    <row r="34" spans="1:7" x14ac:dyDescent="0.25">
      <c r="A34" s="51"/>
      <c r="B34" s="77"/>
      <c r="C34" s="104"/>
      <c r="D34" s="51"/>
      <c r="E34" s="51"/>
      <c r="F34" s="109"/>
      <c r="G34" s="57"/>
    </row>
    <row r="35" spans="1:7" x14ac:dyDescent="0.25">
      <c r="A35" s="51"/>
      <c r="B35" s="77"/>
      <c r="C35" s="104"/>
      <c r="D35" s="51"/>
      <c r="F35" s="109"/>
      <c r="G35" s="57"/>
    </row>
    <row r="36" spans="1:7" x14ac:dyDescent="0.25">
      <c r="A36" s="51"/>
      <c r="B36" s="51"/>
      <c r="C36" s="101"/>
      <c r="D36" s="101"/>
      <c r="E36" s="101"/>
      <c r="F36" s="101"/>
      <c r="G36" s="65"/>
    </row>
    <row r="37" spans="1:7" x14ac:dyDescent="0.25">
      <c r="A37" s="51"/>
      <c r="B37" s="51"/>
      <c r="C37" s="101"/>
      <c r="D37" s="101"/>
      <c r="E37" s="101"/>
      <c r="F37" s="101"/>
      <c r="G37" s="65"/>
    </row>
    <row r="38" spans="1:7" x14ac:dyDescent="0.25">
      <c r="A38" s="51"/>
      <c r="B38" s="51"/>
      <c r="C38" s="101"/>
      <c r="D38" s="101"/>
      <c r="E38" s="101"/>
      <c r="F38" s="101"/>
      <c r="G38" s="65"/>
    </row>
    <row r="39" spans="1:7" x14ac:dyDescent="0.25">
      <c r="A39" s="51"/>
      <c r="B39" s="51"/>
      <c r="C39" s="101"/>
      <c r="D39" s="101"/>
      <c r="E39" s="101"/>
      <c r="F39" s="101"/>
      <c r="G39" s="65"/>
    </row>
    <row r="40" spans="1:7" x14ac:dyDescent="0.25">
      <c r="A40" s="51"/>
      <c r="B40" s="51"/>
      <c r="C40" s="101"/>
      <c r="D40" s="101"/>
      <c r="E40" s="101"/>
      <c r="F40" s="101"/>
      <c r="G40" s="65"/>
    </row>
    <row r="41" spans="1:7" x14ac:dyDescent="0.25">
      <c r="A41" s="51"/>
      <c r="B41" s="51"/>
      <c r="C41" s="101"/>
      <c r="D41" s="101"/>
      <c r="E41" s="101"/>
      <c r="F41" s="101"/>
      <c r="G41" s="65"/>
    </row>
    <row r="42" spans="1:7" x14ac:dyDescent="0.25">
      <c r="A42" s="51"/>
      <c r="B42" s="51"/>
      <c r="C42" s="101"/>
      <c r="D42" s="101"/>
      <c r="E42" s="101"/>
      <c r="F42" s="101"/>
      <c r="G42" s="65"/>
    </row>
    <row r="43" spans="1:7" x14ac:dyDescent="0.25">
      <c r="A43" s="51"/>
      <c r="B43" s="51"/>
      <c r="C43" s="101"/>
      <c r="D43" s="101"/>
      <c r="E43" s="101"/>
      <c r="F43" s="101"/>
      <c r="G43" s="65"/>
    </row>
    <row r="44" spans="1:7" x14ac:dyDescent="0.25">
      <c r="A44" s="51"/>
      <c r="B44" s="51"/>
      <c r="C44" s="101"/>
      <c r="D44" s="101"/>
      <c r="E44" s="101"/>
      <c r="F44" s="101"/>
      <c r="G44" s="65"/>
    </row>
    <row r="45" spans="1:7" x14ac:dyDescent="0.25">
      <c r="A45" s="51"/>
      <c r="B45" s="51"/>
      <c r="C45" s="101"/>
      <c r="D45" s="101"/>
      <c r="E45" s="101"/>
      <c r="F45" s="101"/>
      <c r="G45" s="65"/>
    </row>
    <row r="46" spans="1:7" x14ac:dyDescent="0.25">
      <c r="A46" s="51"/>
      <c r="B46" s="51"/>
      <c r="C46" s="101"/>
      <c r="D46" s="101"/>
      <c r="E46" s="101"/>
      <c r="F46" s="101"/>
      <c r="G46" s="65"/>
    </row>
    <row r="47" spans="1:7" x14ac:dyDescent="0.25">
      <c r="A47" s="51"/>
      <c r="B47" s="51"/>
      <c r="C47" s="101"/>
      <c r="D47" s="101"/>
      <c r="E47" s="101"/>
      <c r="F47" s="101"/>
      <c r="G47" s="65"/>
    </row>
    <row r="48" spans="1:7" x14ac:dyDescent="0.25">
      <c r="A48" s="51"/>
      <c r="B48" s="51"/>
      <c r="C48" s="101"/>
      <c r="D48" s="101"/>
      <c r="E48" s="101"/>
      <c r="F48" s="101"/>
      <c r="G48" s="65"/>
    </row>
    <row r="49" spans="1:7" x14ac:dyDescent="0.25">
      <c r="A49" s="51"/>
      <c r="B49" s="51"/>
      <c r="C49" s="101"/>
      <c r="D49" s="101"/>
      <c r="E49" s="101"/>
      <c r="F49" s="101"/>
      <c r="G49" s="65"/>
    </row>
    <row r="50" spans="1:7" x14ac:dyDescent="0.25">
      <c r="A50" s="51"/>
      <c r="B50" s="51"/>
      <c r="C50" s="101"/>
      <c r="D50" s="101"/>
      <c r="E50" s="101"/>
      <c r="F50" s="101"/>
      <c r="G50" s="65"/>
    </row>
    <row r="51" spans="1:7" x14ac:dyDescent="0.25">
      <c r="A51" s="51"/>
      <c r="B51" s="51"/>
      <c r="C51" s="101"/>
      <c r="D51" s="101"/>
      <c r="E51" s="101"/>
      <c r="F51" s="101"/>
      <c r="G51" s="65"/>
    </row>
    <row r="52" spans="1:7" x14ac:dyDescent="0.25">
      <c r="A52" s="51"/>
      <c r="B52" s="51"/>
      <c r="C52" s="101"/>
      <c r="D52" s="101"/>
      <c r="E52" s="101"/>
      <c r="F52" s="101"/>
      <c r="G52" s="65"/>
    </row>
    <row r="53" spans="1:7" x14ac:dyDescent="0.25">
      <c r="A53" s="51"/>
      <c r="B53" s="51"/>
      <c r="C53" s="101"/>
      <c r="D53" s="101"/>
      <c r="E53" s="101"/>
      <c r="F53" s="101"/>
      <c r="G53" s="65"/>
    </row>
    <row r="54" spans="1:7" x14ac:dyDescent="0.25">
      <c r="A54" s="51"/>
      <c r="B54" s="51"/>
      <c r="C54" s="101"/>
      <c r="D54" s="101"/>
      <c r="E54" s="101"/>
      <c r="F54" s="101"/>
      <c r="G54" s="65"/>
    </row>
    <row r="55" spans="1:7" x14ac:dyDescent="0.25">
      <c r="A55" s="51"/>
      <c r="B55" s="51"/>
      <c r="C55" s="101"/>
      <c r="D55" s="101"/>
      <c r="E55" s="101"/>
      <c r="F55" s="101"/>
      <c r="G55" s="65"/>
    </row>
    <row r="56" spans="1:7" x14ac:dyDescent="0.25">
      <c r="A56" s="51"/>
      <c r="B56" s="51"/>
      <c r="C56" s="101"/>
      <c r="D56" s="101"/>
      <c r="E56" s="101"/>
      <c r="F56" s="101"/>
      <c r="G56" s="65"/>
    </row>
    <row r="57" spans="1:7" x14ac:dyDescent="0.25">
      <c r="A57" s="51"/>
      <c r="B57" s="51"/>
      <c r="C57" s="101"/>
      <c r="D57" s="101"/>
      <c r="E57" s="101"/>
      <c r="F57" s="101"/>
      <c r="G57" s="65"/>
    </row>
    <row r="58" spans="1:7" x14ac:dyDescent="0.25">
      <c r="A58" s="51"/>
      <c r="B58" s="51"/>
      <c r="C58" s="101"/>
      <c r="D58" s="101"/>
      <c r="E58" s="101"/>
      <c r="F58" s="101"/>
      <c r="G58" s="65"/>
    </row>
    <row r="59" spans="1:7" x14ac:dyDescent="0.25">
      <c r="A59" s="51"/>
      <c r="B59" s="51"/>
      <c r="C59" s="101"/>
      <c r="D59" s="101"/>
      <c r="E59" s="101"/>
      <c r="F59" s="101"/>
      <c r="G59" s="65"/>
    </row>
    <row r="60" spans="1:7" x14ac:dyDescent="0.25">
      <c r="A60" s="51"/>
      <c r="B60" s="51"/>
      <c r="C60" s="101"/>
      <c r="D60" s="101"/>
      <c r="E60" s="101"/>
      <c r="F60" s="101"/>
      <c r="G60" s="65"/>
    </row>
    <row r="61" spans="1:7" x14ac:dyDescent="0.25">
      <c r="A61" s="51"/>
      <c r="B61" s="51"/>
      <c r="C61" s="101"/>
      <c r="D61" s="101"/>
      <c r="E61" s="101"/>
      <c r="F61" s="101"/>
      <c r="G61" s="65"/>
    </row>
    <row r="62" spans="1:7" x14ac:dyDescent="0.25">
      <c r="A62" s="51"/>
      <c r="B62" s="51"/>
      <c r="C62" s="101"/>
      <c r="D62" s="101"/>
      <c r="E62" s="101"/>
      <c r="F62" s="101"/>
      <c r="G62" s="65"/>
    </row>
    <row r="63" spans="1:7" x14ac:dyDescent="0.25">
      <c r="A63" s="51"/>
      <c r="B63" s="85"/>
      <c r="C63" s="100"/>
      <c r="D63" s="100"/>
      <c r="E63" s="101"/>
      <c r="F63" s="100"/>
      <c r="G63" s="65"/>
    </row>
    <row r="64" spans="1:7" x14ac:dyDescent="0.25">
      <c r="A64" s="51"/>
      <c r="B64" s="51"/>
      <c r="C64" s="101"/>
      <c r="D64" s="101"/>
      <c r="E64" s="101"/>
      <c r="F64" s="101"/>
      <c r="G64" s="65"/>
    </row>
    <row r="65" spans="1:7" x14ac:dyDescent="0.25">
      <c r="A65" s="51"/>
      <c r="B65" s="51"/>
      <c r="C65" s="101"/>
      <c r="D65" s="101"/>
      <c r="E65" s="101"/>
      <c r="F65" s="101"/>
      <c r="G65" s="65"/>
    </row>
    <row r="66" spans="1:7" x14ac:dyDescent="0.25">
      <c r="A66" s="51"/>
      <c r="B66" s="51"/>
      <c r="C66" s="101"/>
      <c r="D66" s="101"/>
      <c r="E66" s="101"/>
      <c r="F66" s="101"/>
      <c r="G66" s="65"/>
    </row>
    <row r="67" spans="1:7" x14ac:dyDescent="0.25">
      <c r="A67" s="51"/>
      <c r="B67" s="85"/>
      <c r="C67" s="100"/>
      <c r="D67" s="100"/>
      <c r="E67" s="101"/>
      <c r="F67" s="100"/>
      <c r="G67" s="65"/>
    </row>
    <row r="68" spans="1:7" x14ac:dyDescent="0.25">
      <c r="A68" s="51"/>
      <c r="B68" s="65"/>
      <c r="C68" s="101"/>
      <c r="D68" s="101"/>
      <c r="E68" s="101"/>
      <c r="F68" s="101"/>
      <c r="G68" s="65"/>
    </row>
    <row r="69" spans="1:7" x14ac:dyDescent="0.25">
      <c r="A69" s="51"/>
      <c r="B69" s="51"/>
      <c r="C69" s="101"/>
      <c r="D69" s="101"/>
      <c r="E69" s="101"/>
      <c r="F69" s="101"/>
      <c r="G69" s="65"/>
    </row>
    <row r="70" spans="1:7" x14ac:dyDescent="0.25">
      <c r="A70" s="51"/>
      <c r="B70" s="65"/>
      <c r="C70" s="101"/>
      <c r="D70" s="101"/>
      <c r="E70" s="101"/>
      <c r="F70" s="101"/>
      <c r="G70" s="65"/>
    </row>
    <row r="71" spans="1:7" x14ac:dyDescent="0.25">
      <c r="A71" s="51"/>
      <c r="B71" s="65"/>
      <c r="C71" s="101"/>
      <c r="D71" s="101"/>
      <c r="E71" s="101"/>
      <c r="F71" s="101"/>
      <c r="G71" s="65"/>
    </row>
    <row r="72" spans="1:7" x14ac:dyDescent="0.25">
      <c r="A72" s="51"/>
      <c r="B72" s="65"/>
      <c r="C72" s="101"/>
      <c r="D72" s="101"/>
      <c r="E72" s="101"/>
      <c r="F72" s="101"/>
      <c r="G72" s="65"/>
    </row>
    <row r="73" spans="1:7" x14ac:dyDescent="0.25">
      <c r="A73" s="51"/>
      <c r="B73" s="65"/>
      <c r="C73" s="101"/>
      <c r="D73" s="101"/>
      <c r="E73" s="101"/>
      <c r="F73" s="101"/>
      <c r="G73" s="65"/>
    </row>
    <row r="74" spans="1:7" x14ac:dyDescent="0.25">
      <c r="A74" s="51"/>
      <c r="B74" s="65"/>
      <c r="C74" s="101"/>
      <c r="D74" s="101"/>
      <c r="E74" s="101"/>
      <c r="F74" s="101"/>
      <c r="G74" s="65"/>
    </row>
    <row r="75" spans="1:7" x14ac:dyDescent="0.25">
      <c r="A75" s="51"/>
      <c r="B75" s="65"/>
      <c r="C75" s="101"/>
      <c r="D75" s="101"/>
      <c r="E75" s="101"/>
      <c r="F75" s="101"/>
      <c r="G75" s="65"/>
    </row>
    <row r="76" spans="1:7" x14ac:dyDescent="0.25">
      <c r="A76" s="51"/>
      <c r="B76" s="65"/>
      <c r="C76" s="101"/>
      <c r="D76" s="101"/>
      <c r="E76" s="101"/>
      <c r="F76" s="101"/>
      <c r="G76" s="65"/>
    </row>
    <row r="77" spans="1:7" x14ac:dyDescent="0.25">
      <c r="A77" s="51"/>
      <c r="B77" s="65"/>
      <c r="C77" s="101"/>
      <c r="D77" s="101"/>
      <c r="E77" s="101"/>
      <c r="F77" s="101"/>
      <c r="G77" s="65"/>
    </row>
    <row r="78" spans="1:7" x14ac:dyDescent="0.25">
      <c r="A78" s="51"/>
      <c r="B78" s="65"/>
      <c r="C78" s="101"/>
      <c r="D78" s="101"/>
      <c r="E78" s="101"/>
      <c r="F78" s="101"/>
      <c r="G78" s="65"/>
    </row>
    <row r="79" spans="1:7" x14ac:dyDescent="0.25">
      <c r="A79" s="51"/>
      <c r="B79" s="77"/>
      <c r="C79" s="101"/>
      <c r="D79" s="101"/>
      <c r="E79" s="101"/>
      <c r="F79" s="101"/>
      <c r="G79" s="65"/>
    </row>
    <row r="80" spans="1:7" x14ac:dyDescent="0.25">
      <c r="A80" s="51"/>
      <c r="B80" s="77"/>
      <c r="C80" s="101"/>
      <c r="D80" s="101"/>
      <c r="E80" s="101"/>
      <c r="F80" s="101"/>
      <c r="G80" s="65"/>
    </row>
    <row r="81" spans="1:7" x14ac:dyDescent="0.25">
      <c r="A81" s="51"/>
      <c r="B81" s="77"/>
      <c r="C81" s="101"/>
      <c r="D81" s="101"/>
      <c r="E81" s="101"/>
      <c r="F81" s="101"/>
      <c r="G81" s="65"/>
    </row>
    <row r="82" spans="1:7" x14ac:dyDescent="0.25">
      <c r="A82" s="51"/>
      <c r="B82" s="77"/>
      <c r="C82" s="101"/>
      <c r="D82" s="101"/>
      <c r="E82" s="101"/>
      <c r="F82" s="101"/>
      <c r="G82" s="65"/>
    </row>
    <row r="83" spans="1:7" x14ac:dyDescent="0.25">
      <c r="A83" s="51"/>
      <c r="B83" s="77"/>
      <c r="C83" s="101"/>
      <c r="D83" s="101"/>
      <c r="E83" s="101"/>
      <c r="F83" s="101"/>
      <c r="G83" s="65"/>
    </row>
    <row r="84" spans="1:7" x14ac:dyDescent="0.25">
      <c r="A84" s="51"/>
      <c r="B84" s="77"/>
      <c r="C84" s="101"/>
      <c r="D84" s="101"/>
      <c r="E84" s="101"/>
      <c r="F84" s="101"/>
      <c r="G84" s="65"/>
    </row>
    <row r="85" spans="1:7" x14ac:dyDescent="0.25">
      <c r="A85" s="51"/>
      <c r="B85" s="77"/>
      <c r="C85" s="101"/>
      <c r="D85" s="101"/>
      <c r="E85" s="101"/>
      <c r="F85" s="101"/>
      <c r="G85" s="65"/>
    </row>
    <row r="86" spans="1:7" x14ac:dyDescent="0.25">
      <c r="A86" s="51"/>
      <c r="B86" s="77"/>
      <c r="C86" s="101"/>
      <c r="D86" s="101"/>
      <c r="E86" s="101"/>
      <c r="F86" s="101"/>
      <c r="G86" s="65"/>
    </row>
    <row r="87" spans="1:7" x14ac:dyDescent="0.25">
      <c r="A87" s="51"/>
      <c r="B87" s="77"/>
      <c r="C87" s="101"/>
      <c r="D87" s="101"/>
      <c r="E87" s="101"/>
      <c r="F87" s="101"/>
      <c r="G87" s="65"/>
    </row>
    <row r="88" spans="1:7" x14ac:dyDescent="0.25">
      <c r="A88" s="51"/>
      <c r="B88" s="77"/>
      <c r="C88" s="101"/>
      <c r="D88" s="101"/>
      <c r="E88" s="101"/>
      <c r="F88" s="101"/>
      <c r="G88" s="65"/>
    </row>
    <row r="89" spans="1:7" x14ac:dyDescent="0.25">
      <c r="A89" s="67"/>
      <c r="B89" s="67"/>
      <c r="C89" s="67"/>
      <c r="D89" s="67"/>
      <c r="E89" s="67"/>
      <c r="F89" s="67"/>
      <c r="G89" s="67"/>
    </row>
    <row r="90" spans="1:7" x14ac:dyDescent="0.25">
      <c r="A90" s="51"/>
      <c r="B90" s="65"/>
      <c r="C90" s="101"/>
      <c r="D90" s="101"/>
      <c r="E90" s="101"/>
      <c r="F90" s="101"/>
      <c r="G90" s="65"/>
    </row>
    <row r="91" spans="1:7" x14ac:dyDescent="0.25">
      <c r="A91" s="51"/>
      <c r="B91" s="65"/>
      <c r="C91" s="101"/>
      <c r="D91" s="101"/>
      <c r="E91" s="101"/>
      <c r="F91" s="101"/>
      <c r="G91" s="65"/>
    </row>
    <row r="92" spans="1:7" x14ac:dyDescent="0.25">
      <c r="A92" s="51"/>
      <c r="B92" s="65"/>
      <c r="C92" s="101"/>
      <c r="D92" s="101"/>
      <c r="E92" s="101"/>
      <c r="F92" s="101"/>
      <c r="G92" s="65"/>
    </row>
    <row r="93" spans="1:7" x14ac:dyDescent="0.25">
      <c r="A93" s="51"/>
      <c r="B93" s="65"/>
      <c r="C93" s="101"/>
      <c r="D93" s="101"/>
      <c r="E93" s="101"/>
      <c r="F93" s="101"/>
      <c r="G93" s="65"/>
    </row>
    <row r="94" spans="1:7" x14ac:dyDescent="0.25">
      <c r="A94" s="51"/>
      <c r="B94" s="65"/>
      <c r="C94" s="101"/>
      <c r="D94" s="101"/>
      <c r="E94" s="101"/>
      <c r="F94" s="101"/>
      <c r="G94" s="65"/>
    </row>
    <row r="95" spans="1:7" x14ac:dyDescent="0.25">
      <c r="A95" s="51"/>
      <c r="B95" s="65"/>
      <c r="C95" s="101"/>
      <c r="D95" s="101"/>
      <c r="E95" s="101"/>
      <c r="F95" s="101"/>
      <c r="G95" s="65"/>
    </row>
    <row r="96" spans="1:7" x14ac:dyDescent="0.25">
      <c r="A96" s="51"/>
      <c r="B96" s="65"/>
      <c r="C96" s="101"/>
      <c r="D96" s="101"/>
      <c r="E96" s="101"/>
      <c r="F96" s="101"/>
      <c r="G96" s="65"/>
    </row>
    <row r="97" spans="1:7" x14ac:dyDescent="0.25">
      <c r="A97" s="51"/>
      <c r="B97" s="65"/>
      <c r="C97" s="101"/>
      <c r="D97" s="101"/>
      <c r="E97" s="101"/>
      <c r="F97" s="101"/>
      <c r="G97" s="65"/>
    </row>
    <row r="98" spans="1:7" x14ac:dyDescent="0.25">
      <c r="A98" s="51"/>
      <c r="B98" s="65"/>
      <c r="C98" s="101"/>
      <c r="D98" s="101"/>
      <c r="E98" s="101"/>
      <c r="F98" s="101"/>
      <c r="G98" s="65"/>
    </row>
    <row r="99" spans="1:7" x14ac:dyDescent="0.25">
      <c r="A99" s="51"/>
      <c r="B99" s="65"/>
      <c r="C99" s="101"/>
      <c r="D99" s="101"/>
      <c r="E99" s="101"/>
      <c r="F99" s="101"/>
      <c r="G99" s="65"/>
    </row>
    <row r="100" spans="1:7" x14ac:dyDescent="0.25">
      <c r="A100" s="51"/>
      <c r="B100" s="65"/>
      <c r="C100" s="101"/>
      <c r="D100" s="101"/>
      <c r="E100" s="101"/>
      <c r="F100" s="101"/>
      <c r="G100" s="65"/>
    </row>
    <row r="101" spans="1:7" x14ac:dyDescent="0.25">
      <c r="A101" s="51"/>
      <c r="B101" s="65"/>
      <c r="C101" s="101"/>
      <c r="D101" s="101"/>
      <c r="E101" s="101"/>
      <c r="F101" s="101"/>
      <c r="G101" s="65"/>
    </row>
    <row r="102" spans="1:7" x14ac:dyDescent="0.25">
      <c r="A102" s="51"/>
      <c r="B102" s="65"/>
      <c r="C102" s="101"/>
      <c r="D102" s="101"/>
      <c r="E102" s="101"/>
      <c r="F102" s="101"/>
      <c r="G102" s="65"/>
    </row>
    <row r="103" spans="1:7" x14ac:dyDescent="0.25">
      <c r="A103" s="51"/>
      <c r="B103" s="65"/>
      <c r="C103" s="101"/>
      <c r="D103" s="101"/>
      <c r="E103" s="101"/>
      <c r="F103" s="101"/>
      <c r="G103" s="65"/>
    </row>
    <row r="104" spans="1:7" x14ac:dyDescent="0.25">
      <c r="A104" s="51"/>
      <c r="B104" s="65"/>
      <c r="C104" s="101"/>
      <c r="D104" s="101"/>
      <c r="E104" s="101"/>
      <c r="F104" s="101"/>
      <c r="G104" s="65"/>
    </row>
    <row r="105" spans="1:7" x14ac:dyDescent="0.25">
      <c r="A105" s="51"/>
      <c r="B105" s="65"/>
      <c r="C105" s="101"/>
      <c r="D105" s="101"/>
      <c r="E105" s="101"/>
      <c r="F105" s="101"/>
      <c r="G105" s="65"/>
    </row>
    <row r="106" spans="1:7" x14ac:dyDescent="0.25">
      <c r="A106" s="51"/>
      <c r="B106" s="65"/>
      <c r="C106" s="101"/>
      <c r="D106" s="101"/>
      <c r="E106" s="101"/>
      <c r="F106" s="101"/>
      <c r="G106" s="65"/>
    </row>
    <row r="107" spans="1:7" x14ac:dyDescent="0.25">
      <c r="A107" s="51"/>
      <c r="B107" s="65"/>
      <c r="C107" s="101"/>
      <c r="D107" s="101"/>
      <c r="E107" s="101"/>
      <c r="F107" s="101"/>
      <c r="G107" s="65"/>
    </row>
    <row r="108" spans="1:7" x14ac:dyDescent="0.25">
      <c r="A108" s="51"/>
      <c r="B108" s="65"/>
      <c r="C108" s="101"/>
      <c r="D108" s="101"/>
      <c r="E108" s="101"/>
      <c r="F108" s="101"/>
      <c r="G108" s="65"/>
    </row>
    <row r="109" spans="1:7" x14ac:dyDescent="0.25">
      <c r="A109" s="51"/>
      <c r="B109" s="65"/>
      <c r="C109" s="101"/>
      <c r="D109" s="101"/>
      <c r="E109" s="101"/>
      <c r="F109" s="101"/>
      <c r="G109" s="65"/>
    </row>
    <row r="110" spans="1:7" x14ac:dyDescent="0.25">
      <c r="A110" s="51"/>
      <c r="B110" s="65"/>
      <c r="C110" s="101"/>
      <c r="D110" s="101"/>
      <c r="E110" s="101"/>
      <c r="F110" s="101"/>
      <c r="G110" s="65"/>
    </row>
    <row r="111" spans="1:7" x14ac:dyDescent="0.25">
      <c r="A111" s="51"/>
      <c r="B111" s="65"/>
      <c r="C111" s="101"/>
      <c r="D111" s="101"/>
      <c r="E111" s="101"/>
      <c r="F111" s="101"/>
      <c r="G111" s="65"/>
    </row>
    <row r="112" spans="1:7" x14ac:dyDescent="0.25">
      <c r="A112" s="51"/>
      <c r="B112" s="65"/>
      <c r="C112" s="101"/>
      <c r="D112" s="101"/>
      <c r="E112" s="101"/>
      <c r="F112" s="101"/>
      <c r="G112" s="65"/>
    </row>
    <row r="113" spans="1:7" x14ac:dyDescent="0.25">
      <c r="A113" s="51"/>
      <c r="B113" s="65"/>
      <c r="C113" s="101"/>
      <c r="D113" s="101"/>
      <c r="E113" s="101"/>
      <c r="F113" s="101"/>
      <c r="G113" s="65"/>
    </row>
    <row r="114" spans="1:7" x14ac:dyDescent="0.25">
      <c r="A114" s="51"/>
      <c r="B114" s="65"/>
      <c r="C114" s="101"/>
      <c r="D114" s="101"/>
      <c r="E114" s="101"/>
      <c r="F114" s="101"/>
      <c r="G114" s="65"/>
    </row>
    <row r="115" spans="1:7" x14ac:dyDescent="0.25">
      <c r="A115" s="51"/>
      <c r="B115" s="65"/>
      <c r="C115" s="101"/>
      <c r="D115" s="101"/>
      <c r="E115" s="101"/>
      <c r="F115" s="101"/>
      <c r="G115" s="65"/>
    </row>
    <row r="116" spans="1:7" x14ac:dyDescent="0.25">
      <c r="A116" s="51"/>
      <c r="B116" s="65"/>
      <c r="C116" s="101"/>
      <c r="D116" s="101"/>
      <c r="E116" s="101"/>
      <c r="F116" s="101"/>
      <c r="G116" s="65"/>
    </row>
    <row r="117" spans="1:7" x14ac:dyDescent="0.25">
      <c r="A117" s="51"/>
      <c r="B117" s="65"/>
      <c r="C117" s="101"/>
      <c r="D117" s="101"/>
      <c r="E117" s="101"/>
      <c r="F117" s="101"/>
      <c r="G117" s="65"/>
    </row>
    <row r="118" spans="1:7" x14ac:dyDescent="0.25">
      <c r="A118" s="51"/>
      <c r="B118" s="65"/>
      <c r="C118" s="101"/>
      <c r="D118" s="101"/>
      <c r="E118" s="101"/>
      <c r="F118" s="101"/>
      <c r="G118" s="65"/>
    </row>
    <row r="119" spans="1:7" x14ac:dyDescent="0.25">
      <c r="A119" s="51"/>
      <c r="B119" s="65"/>
      <c r="C119" s="101"/>
      <c r="D119" s="101"/>
      <c r="E119" s="101"/>
      <c r="F119" s="101"/>
      <c r="G119" s="65"/>
    </row>
    <row r="120" spans="1:7" x14ac:dyDescent="0.25">
      <c r="A120" s="51"/>
      <c r="B120" s="65"/>
      <c r="C120" s="101"/>
      <c r="D120" s="101"/>
      <c r="E120" s="101"/>
      <c r="F120" s="101"/>
      <c r="G120" s="65"/>
    </row>
    <row r="121" spans="1:7" x14ac:dyDescent="0.25">
      <c r="A121" s="51"/>
      <c r="B121" s="65"/>
      <c r="C121" s="101"/>
      <c r="D121" s="101"/>
      <c r="E121" s="101"/>
      <c r="F121" s="101"/>
      <c r="G121" s="65"/>
    </row>
    <row r="122" spans="1:7" x14ac:dyDescent="0.25">
      <c r="A122" s="51"/>
      <c r="B122" s="65"/>
      <c r="C122" s="101"/>
      <c r="D122" s="101"/>
      <c r="E122" s="101"/>
      <c r="F122" s="101"/>
      <c r="G122" s="65"/>
    </row>
    <row r="123" spans="1:7" x14ac:dyDescent="0.25">
      <c r="A123" s="51"/>
      <c r="B123" s="65"/>
      <c r="C123" s="101"/>
      <c r="D123" s="101"/>
      <c r="E123" s="101"/>
      <c r="F123" s="101"/>
      <c r="G123" s="65"/>
    </row>
    <row r="124" spans="1:7" x14ac:dyDescent="0.25">
      <c r="A124" s="51"/>
      <c r="B124" s="65"/>
      <c r="C124" s="101"/>
      <c r="D124" s="101"/>
      <c r="E124" s="101"/>
      <c r="F124" s="101"/>
      <c r="G124" s="65"/>
    </row>
    <row r="125" spans="1:7" x14ac:dyDescent="0.25">
      <c r="A125" s="51"/>
      <c r="B125" s="65"/>
      <c r="C125" s="101"/>
      <c r="D125" s="101"/>
      <c r="E125" s="101"/>
      <c r="F125" s="101"/>
      <c r="G125" s="65"/>
    </row>
    <row r="126" spans="1:7" x14ac:dyDescent="0.25">
      <c r="A126" s="51"/>
      <c r="B126" s="65"/>
      <c r="C126" s="101"/>
      <c r="D126" s="101"/>
      <c r="E126" s="101"/>
      <c r="F126" s="101"/>
      <c r="G126" s="65"/>
    </row>
    <row r="127" spans="1:7" x14ac:dyDescent="0.25">
      <c r="A127" s="51"/>
      <c r="B127" s="65"/>
      <c r="C127" s="101"/>
      <c r="D127" s="101"/>
      <c r="E127" s="101"/>
      <c r="F127" s="101"/>
      <c r="G127" s="65"/>
    </row>
    <row r="128" spans="1:7" x14ac:dyDescent="0.25">
      <c r="A128" s="51"/>
      <c r="B128" s="65"/>
      <c r="C128" s="101"/>
      <c r="D128" s="101"/>
      <c r="E128" s="101"/>
      <c r="F128" s="101"/>
      <c r="G128" s="65"/>
    </row>
    <row r="129" spans="1:7" x14ac:dyDescent="0.25">
      <c r="A129" s="51"/>
      <c r="B129" s="65"/>
      <c r="C129" s="101"/>
      <c r="D129" s="101"/>
      <c r="E129" s="101"/>
      <c r="F129" s="101"/>
      <c r="G129" s="65"/>
    </row>
    <row r="130" spans="1:7" x14ac:dyDescent="0.25">
      <c r="A130" s="51"/>
      <c r="B130" s="65"/>
      <c r="C130" s="101"/>
      <c r="D130" s="101"/>
      <c r="E130" s="101"/>
      <c r="F130" s="101"/>
      <c r="G130" s="65"/>
    </row>
    <row r="131" spans="1:7" x14ac:dyDescent="0.25">
      <c r="A131" s="51"/>
      <c r="B131" s="65"/>
      <c r="C131" s="101"/>
      <c r="D131" s="101"/>
      <c r="E131" s="101"/>
      <c r="F131" s="101"/>
      <c r="G131" s="65"/>
    </row>
    <row r="132" spans="1:7" x14ac:dyDescent="0.25">
      <c r="A132" s="51"/>
      <c r="B132" s="65"/>
      <c r="C132" s="101"/>
      <c r="D132" s="101"/>
      <c r="E132" s="101"/>
      <c r="F132" s="101"/>
      <c r="G132" s="65"/>
    </row>
    <row r="133" spans="1:7" x14ac:dyDescent="0.25">
      <c r="A133" s="51"/>
      <c r="B133" s="65"/>
      <c r="C133" s="101"/>
      <c r="D133" s="101"/>
      <c r="E133" s="101"/>
      <c r="F133" s="101"/>
      <c r="G133" s="65"/>
    </row>
    <row r="134" spans="1:7" x14ac:dyDescent="0.25">
      <c r="A134" s="51"/>
      <c r="B134" s="65"/>
      <c r="C134" s="101"/>
      <c r="D134" s="101"/>
      <c r="E134" s="101"/>
      <c r="F134" s="101"/>
      <c r="G134" s="65"/>
    </row>
    <row r="135" spans="1:7" x14ac:dyDescent="0.25">
      <c r="A135" s="51"/>
      <c r="B135" s="65"/>
      <c r="C135" s="101"/>
      <c r="D135" s="101"/>
      <c r="E135" s="101"/>
      <c r="F135" s="101"/>
      <c r="G135" s="65"/>
    </row>
    <row r="136" spans="1:7" x14ac:dyDescent="0.25">
      <c r="A136" s="51"/>
      <c r="B136" s="65"/>
      <c r="C136" s="101"/>
      <c r="D136" s="101"/>
      <c r="E136" s="101"/>
      <c r="F136" s="101"/>
      <c r="G136" s="65"/>
    </row>
    <row r="137" spans="1:7" x14ac:dyDescent="0.25">
      <c r="A137" s="51"/>
      <c r="B137" s="65"/>
      <c r="C137" s="101"/>
      <c r="D137" s="101"/>
      <c r="E137" s="101"/>
      <c r="F137" s="101"/>
      <c r="G137" s="65"/>
    </row>
    <row r="138" spans="1:7" x14ac:dyDescent="0.25">
      <c r="A138" s="51"/>
      <c r="B138" s="65"/>
      <c r="C138" s="101"/>
      <c r="D138" s="101"/>
      <c r="E138" s="101"/>
      <c r="F138" s="101"/>
      <c r="G138" s="65"/>
    </row>
    <row r="139" spans="1:7" x14ac:dyDescent="0.25">
      <c r="A139" s="51"/>
      <c r="B139" s="65"/>
      <c r="C139" s="101"/>
      <c r="D139" s="101"/>
      <c r="E139" s="101"/>
      <c r="F139" s="101"/>
      <c r="G139" s="65"/>
    </row>
    <row r="140" spans="1:7" x14ac:dyDescent="0.25">
      <c r="A140" s="67"/>
      <c r="B140" s="67"/>
      <c r="C140" s="67"/>
      <c r="D140" s="67"/>
      <c r="E140" s="67"/>
      <c r="F140" s="67"/>
      <c r="G140" s="67"/>
    </row>
    <row r="141" spans="1:7" x14ac:dyDescent="0.25">
      <c r="A141" s="51"/>
      <c r="B141" s="51"/>
      <c r="C141" s="101"/>
      <c r="D141" s="101"/>
      <c r="E141" s="102"/>
      <c r="F141" s="101"/>
      <c r="G141" s="65"/>
    </row>
    <row r="142" spans="1:7" x14ac:dyDescent="0.25">
      <c r="A142" s="51"/>
      <c r="B142" s="51"/>
      <c r="C142" s="101"/>
      <c r="D142" s="101"/>
      <c r="E142" s="102"/>
      <c r="F142" s="101"/>
      <c r="G142" s="65"/>
    </row>
    <row r="143" spans="1:7" x14ac:dyDescent="0.25">
      <c r="A143" s="51"/>
      <c r="B143" s="51"/>
      <c r="C143" s="101"/>
      <c r="D143" s="101"/>
      <c r="E143" s="102"/>
      <c r="F143" s="101"/>
      <c r="G143" s="65"/>
    </row>
    <row r="144" spans="1:7" x14ac:dyDescent="0.25">
      <c r="A144" s="51"/>
      <c r="B144" s="51"/>
      <c r="C144" s="101"/>
      <c r="D144" s="101"/>
      <c r="E144" s="102"/>
      <c r="F144" s="101"/>
      <c r="G144" s="65"/>
    </row>
    <row r="145" spans="1:7" x14ac:dyDescent="0.25">
      <c r="A145" s="51"/>
      <c r="B145" s="51"/>
      <c r="C145" s="101"/>
      <c r="D145" s="101"/>
      <c r="E145" s="102"/>
      <c r="F145" s="101"/>
      <c r="G145" s="65"/>
    </row>
    <row r="146" spans="1:7" x14ac:dyDescent="0.25">
      <c r="A146" s="51"/>
      <c r="B146" s="51"/>
      <c r="C146" s="101"/>
      <c r="D146" s="101"/>
      <c r="E146" s="102"/>
      <c r="F146" s="101"/>
      <c r="G146" s="65"/>
    </row>
    <row r="147" spans="1:7" x14ac:dyDescent="0.25">
      <c r="A147" s="51"/>
      <c r="B147" s="51"/>
      <c r="C147" s="101"/>
      <c r="D147" s="101"/>
      <c r="E147" s="102"/>
      <c r="F147" s="101"/>
      <c r="G147" s="65"/>
    </row>
    <row r="148" spans="1:7" x14ac:dyDescent="0.25">
      <c r="A148" s="51"/>
      <c r="B148" s="51"/>
      <c r="C148" s="101"/>
      <c r="D148" s="101"/>
      <c r="E148" s="102"/>
      <c r="F148" s="101"/>
      <c r="G148" s="65"/>
    </row>
    <row r="149" spans="1:7" x14ac:dyDescent="0.25">
      <c r="A149" s="51"/>
      <c r="B149" s="51"/>
      <c r="C149" s="101"/>
      <c r="D149" s="101"/>
      <c r="E149" s="102"/>
      <c r="F149" s="101"/>
      <c r="G149" s="65"/>
    </row>
    <row r="150" spans="1:7" x14ac:dyDescent="0.25">
      <c r="A150" s="67"/>
      <c r="B150" s="67"/>
      <c r="C150" s="67"/>
      <c r="D150" s="67"/>
      <c r="E150" s="67"/>
      <c r="F150" s="67"/>
      <c r="G150" s="67"/>
    </row>
    <row r="151" spans="1:7" x14ac:dyDescent="0.25">
      <c r="A151" s="51"/>
      <c r="B151" s="51"/>
      <c r="C151" s="101"/>
      <c r="D151" s="101"/>
      <c r="E151" s="102"/>
      <c r="F151" s="101"/>
      <c r="G151" s="65"/>
    </row>
    <row r="152" spans="1:7" x14ac:dyDescent="0.25">
      <c r="A152" s="51"/>
      <c r="B152" s="51"/>
      <c r="C152" s="101"/>
      <c r="D152" s="101"/>
      <c r="E152" s="102"/>
      <c r="F152" s="101"/>
      <c r="G152" s="65"/>
    </row>
    <row r="153" spans="1:7" x14ac:dyDescent="0.25">
      <c r="A153" s="51"/>
      <c r="B153" s="51"/>
      <c r="C153" s="101"/>
      <c r="D153" s="101"/>
      <c r="E153" s="102"/>
      <c r="F153" s="101"/>
      <c r="G153" s="65"/>
    </row>
    <row r="154" spans="1:7" x14ac:dyDescent="0.25">
      <c r="A154" s="51"/>
      <c r="B154" s="51"/>
      <c r="C154" s="51"/>
      <c r="D154" s="51"/>
      <c r="E154" s="49"/>
      <c r="F154" s="51"/>
      <c r="G154" s="65"/>
    </row>
    <row r="155" spans="1:7" x14ac:dyDescent="0.25">
      <c r="A155" s="51"/>
      <c r="B155" s="51"/>
      <c r="C155" s="51"/>
      <c r="D155" s="51"/>
      <c r="E155" s="49"/>
      <c r="F155" s="51"/>
      <c r="G155" s="65"/>
    </row>
    <row r="156" spans="1:7" x14ac:dyDescent="0.25">
      <c r="A156" s="51"/>
      <c r="B156" s="51"/>
      <c r="C156" s="51"/>
      <c r="D156" s="51"/>
      <c r="E156" s="49"/>
      <c r="F156" s="51"/>
      <c r="G156" s="65"/>
    </row>
    <row r="157" spans="1:7" x14ac:dyDescent="0.25">
      <c r="A157" s="51"/>
      <c r="B157" s="51"/>
      <c r="C157" s="51"/>
      <c r="D157" s="51"/>
      <c r="E157" s="49"/>
      <c r="F157" s="51"/>
      <c r="G157" s="65"/>
    </row>
    <row r="158" spans="1:7" x14ac:dyDescent="0.25">
      <c r="A158" s="51"/>
      <c r="B158" s="51"/>
      <c r="C158" s="51"/>
      <c r="D158" s="51"/>
      <c r="E158" s="49"/>
      <c r="F158" s="51"/>
      <c r="G158" s="65"/>
    </row>
    <row r="159" spans="1:7" x14ac:dyDescent="0.25">
      <c r="A159" s="51"/>
      <c r="B159" s="51"/>
      <c r="C159" s="51"/>
      <c r="D159" s="51"/>
      <c r="E159" s="49"/>
      <c r="F159" s="51"/>
      <c r="G159" s="65"/>
    </row>
    <row r="160" spans="1:7" x14ac:dyDescent="0.25">
      <c r="A160" s="67"/>
      <c r="B160" s="67"/>
      <c r="C160" s="67"/>
      <c r="D160" s="67"/>
      <c r="E160" s="67"/>
      <c r="F160" s="67"/>
      <c r="G160" s="67"/>
    </row>
    <row r="161" spans="1:7" x14ac:dyDescent="0.25">
      <c r="A161" s="51"/>
      <c r="B161" s="47"/>
      <c r="C161" s="101"/>
      <c r="D161" s="101"/>
      <c r="E161" s="102"/>
      <c r="F161" s="101"/>
      <c r="G161" s="65"/>
    </row>
    <row r="162" spans="1:7" x14ac:dyDescent="0.25">
      <c r="A162" s="51"/>
      <c r="B162" s="47"/>
      <c r="C162" s="101"/>
      <c r="D162" s="101"/>
      <c r="E162" s="102"/>
      <c r="F162" s="101"/>
      <c r="G162" s="65"/>
    </row>
    <row r="163" spans="1:7" x14ac:dyDescent="0.25">
      <c r="A163" s="51"/>
      <c r="B163" s="47"/>
      <c r="C163" s="101"/>
      <c r="D163" s="101"/>
      <c r="E163" s="101"/>
      <c r="F163" s="101"/>
      <c r="G163" s="65"/>
    </row>
    <row r="164" spans="1:7" x14ac:dyDescent="0.25">
      <c r="A164" s="51"/>
      <c r="B164" s="47"/>
      <c r="C164" s="101"/>
      <c r="D164" s="101"/>
      <c r="E164" s="101"/>
      <c r="F164" s="101"/>
      <c r="G164" s="65"/>
    </row>
    <row r="165" spans="1:7" x14ac:dyDescent="0.25">
      <c r="A165" s="51"/>
      <c r="B165" s="47"/>
      <c r="C165" s="101"/>
      <c r="D165" s="101"/>
      <c r="E165" s="101"/>
      <c r="F165" s="101"/>
      <c r="G165" s="65"/>
    </row>
    <row r="166" spans="1:7" x14ac:dyDescent="0.25">
      <c r="A166" s="51"/>
      <c r="B166" s="64"/>
      <c r="C166" s="101"/>
      <c r="D166" s="101"/>
      <c r="E166" s="101"/>
      <c r="F166" s="101"/>
      <c r="G166" s="65"/>
    </row>
    <row r="167" spans="1:7" x14ac:dyDescent="0.25">
      <c r="A167" s="51"/>
      <c r="B167" s="64"/>
      <c r="C167" s="101"/>
      <c r="D167" s="101"/>
      <c r="E167" s="101"/>
      <c r="F167" s="101"/>
      <c r="G167" s="65"/>
    </row>
    <row r="168" spans="1:7" x14ac:dyDescent="0.25">
      <c r="A168" s="51"/>
      <c r="B168" s="47"/>
      <c r="C168" s="101"/>
      <c r="D168" s="101"/>
      <c r="E168" s="101"/>
      <c r="F168" s="101"/>
      <c r="G168" s="65"/>
    </row>
    <row r="169" spans="1:7" x14ac:dyDescent="0.25">
      <c r="A169" s="51"/>
      <c r="B169" s="47"/>
      <c r="C169" s="101"/>
      <c r="D169" s="101"/>
      <c r="E169" s="101"/>
      <c r="F169" s="101"/>
      <c r="G169" s="65"/>
    </row>
    <row r="170" spans="1:7" x14ac:dyDescent="0.25">
      <c r="A170" s="67"/>
      <c r="B170" s="67"/>
      <c r="C170" s="67"/>
      <c r="D170" s="67"/>
      <c r="E170" s="67"/>
      <c r="F170" s="67"/>
      <c r="G170" s="67"/>
    </row>
    <row r="171" spans="1:7" x14ac:dyDescent="0.25">
      <c r="A171" s="51"/>
      <c r="B171" s="51"/>
      <c r="C171" s="101"/>
      <c r="D171" s="101"/>
      <c r="E171" s="102"/>
      <c r="F171" s="101"/>
      <c r="G171" s="65"/>
    </row>
    <row r="172" spans="1:7" x14ac:dyDescent="0.25">
      <c r="A172" s="51"/>
      <c r="B172" s="98"/>
      <c r="C172" s="101"/>
      <c r="D172" s="101"/>
      <c r="E172" s="102"/>
      <c r="F172" s="101"/>
      <c r="G172" s="65"/>
    </row>
    <row r="173" spans="1:7" x14ac:dyDescent="0.25">
      <c r="A173" s="51"/>
      <c r="B173" s="98"/>
      <c r="C173" s="101"/>
      <c r="D173" s="101"/>
      <c r="E173" s="102"/>
      <c r="F173" s="101"/>
      <c r="G173" s="65"/>
    </row>
    <row r="174" spans="1:7" x14ac:dyDescent="0.25">
      <c r="A174" s="51"/>
      <c r="B174" s="98"/>
      <c r="C174" s="101"/>
      <c r="D174" s="101"/>
      <c r="E174" s="102"/>
      <c r="F174" s="101"/>
      <c r="G174" s="65"/>
    </row>
    <row r="175" spans="1:7" x14ac:dyDescent="0.25">
      <c r="A175" s="51"/>
      <c r="B175" s="98"/>
      <c r="C175" s="101"/>
      <c r="D175" s="101"/>
      <c r="E175" s="102"/>
      <c r="F175" s="101"/>
      <c r="G175" s="65"/>
    </row>
    <row r="176" spans="1:7" x14ac:dyDescent="0.25">
      <c r="A176" s="51"/>
      <c r="B176" s="65"/>
      <c r="C176" s="65"/>
      <c r="D176" s="65"/>
      <c r="E176" s="65"/>
      <c r="F176" s="65"/>
      <c r="G176" s="65"/>
    </row>
    <row r="177" spans="1:7" x14ac:dyDescent="0.25">
      <c r="A177" s="51"/>
      <c r="B177" s="65"/>
      <c r="C177" s="65"/>
      <c r="D177" s="65"/>
      <c r="E177" s="65"/>
      <c r="F177" s="65"/>
      <c r="G177" s="65"/>
    </row>
    <row r="178" spans="1:7" x14ac:dyDescent="0.25">
      <c r="A178" s="51"/>
      <c r="B178" s="65"/>
      <c r="C178" s="65"/>
      <c r="D178" s="65"/>
      <c r="E178" s="65"/>
      <c r="F178" s="65"/>
      <c r="G178" s="65"/>
    </row>
    <row r="179" spans="1:7" ht="18.75" customHeight="1" x14ac:dyDescent="0.25">
      <c r="A179" s="99"/>
      <c r="B179" s="113"/>
      <c r="C179" s="112"/>
      <c r="D179" s="112"/>
      <c r="E179" s="112"/>
      <c r="F179" s="112"/>
      <c r="G179" s="112"/>
    </row>
    <row r="180" spans="1:7" x14ac:dyDescent="0.25">
      <c r="A180" s="67"/>
      <c r="B180" s="67"/>
      <c r="C180" s="67"/>
      <c r="D180" s="67"/>
      <c r="E180" s="67"/>
      <c r="F180" s="67"/>
      <c r="G180" s="67"/>
    </row>
    <row r="181" spans="1:7" x14ac:dyDescent="0.25">
      <c r="A181" s="51"/>
      <c r="B181" s="65"/>
      <c r="C181" s="104"/>
      <c r="D181" s="51"/>
      <c r="E181" s="63"/>
      <c r="F181" s="79"/>
      <c r="G181" s="79"/>
    </row>
    <row r="182" spans="1:7" x14ac:dyDescent="0.25">
      <c r="A182" s="63"/>
      <c r="B182" s="86"/>
      <c r="C182" s="63"/>
      <c r="D182" s="63"/>
      <c r="E182" s="63"/>
      <c r="F182" s="79"/>
      <c r="G182" s="79"/>
    </row>
    <row r="183" spans="1:7" x14ac:dyDescent="0.25">
      <c r="A183" s="51"/>
      <c r="B183" s="65"/>
      <c r="C183" s="63"/>
      <c r="D183" s="63"/>
      <c r="E183" s="63"/>
      <c r="F183" s="79"/>
      <c r="G183" s="79"/>
    </row>
    <row r="184" spans="1:7" x14ac:dyDescent="0.25">
      <c r="A184" s="51"/>
      <c r="B184" s="65"/>
      <c r="C184" s="104"/>
      <c r="D184" s="105"/>
      <c r="E184" s="63"/>
      <c r="F184" s="109"/>
      <c r="G184" s="109"/>
    </row>
    <row r="185" spans="1:7" x14ac:dyDescent="0.25">
      <c r="A185" s="51"/>
      <c r="B185" s="65"/>
      <c r="C185" s="104"/>
      <c r="D185" s="105"/>
      <c r="E185" s="63"/>
      <c r="F185" s="109"/>
      <c r="G185" s="109"/>
    </row>
    <row r="186" spans="1:7" x14ac:dyDescent="0.25">
      <c r="A186" s="51"/>
      <c r="B186" s="65"/>
      <c r="C186" s="104"/>
      <c r="D186" s="105"/>
      <c r="E186" s="63"/>
      <c r="F186" s="109"/>
      <c r="G186" s="109"/>
    </row>
    <row r="187" spans="1:7" x14ac:dyDescent="0.25">
      <c r="A187" s="51"/>
      <c r="B187" s="65"/>
      <c r="C187" s="104"/>
      <c r="D187" s="105"/>
      <c r="E187" s="63"/>
      <c r="F187" s="109"/>
      <c r="G187" s="109"/>
    </row>
    <row r="188" spans="1:7" x14ac:dyDescent="0.25">
      <c r="A188" s="51"/>
      <c r="B188" s="65"/>
      <c r="C188" s="104"/>
      <c r="D188" s="105"/>
      <c r="E188" s="63"/>
      <c r="F188" s="109"/>
      <c r="G188" s="109"/>
    </row>
    <row r="189" spans="1:7" x14ac:dyDescent="0.25">
      <c r="A189" s="51"/>
      <c r="B189" s="65"/>
      <c r="C189" s="104"/>
      <c r="D189" s="105"/>
      <c r="E189" s="63"/>
      <c r="F189" s="109"/>
      <c r="G189" s="109"/>
    </row>
    <row r="190" spans="1:7" x14ac:dyDescent="0.25">
      <c r="A190" s="51"/>
      <c r="B190" s="65"/>
      <c r="C190" s="104"/>
      <c r="D190" s="105"/>
      <c r="E190" s="63"/>
      <c r="F190" s="109"/>
      <c r="G190" s="109"/>
    </row>
    <row r="191" spans="1:7" x14ac:dyDescent="0.25">
      <c r="A191" s="51"/>
      <c r="B191" s="65"/>
      <c r="C191" s="104"/>
      <c r="D191" s="105"/>
      <c r="E191" s="63"/>
      <c r="F191" s="109"/>
      <c r="G191" s="109"/>
    </row>
    <row r="192" spans="1:7" x14ac:dyDescent="0.25">
      <c r="A192" s="51"/>
      <c r="B192" s="65"/>
      <c r="C192" s="104"/>
      <c r="D192" s="105"/>
      <c r="E192" s="63"/>
      <c r="F192" s="109"/>
      <c r="G192" s="109"/>
    </row>
    <row r="193" spans="1:7" x14ac:dyDescent="0.25">
      <c r="A193" s="51"/>
      <c r="B193" s="65"/>
      <c r="C193" s="104"/>
      <c r="D193" s="105"/>
      <c r="E193" s="65"/>
      <c r="F193" s="109"/>
      <c r="G193" s="109"/>
    </row>
    <row r="194" spans="1:7" x14ac:dyDescent="0.25">
      <c r="A194" s="51"/>
      <c r="B194" s="65"/>
      <c r="C194" s="104"/>
      <c r="D194" s="105"/>
      <c r="E194" s="65"/>
      <c r="F194" s="109"/>
      <c r="G194" s="109"/>
    </row>
    <row r="195" spans="1:7" x14ac:dyDescent="0.25">
      <c r="A195" s="51"/>
      <c r="B195" s="65"/>
      <c r="C195" s="104"/>
      <c r="D195" s="105"/>
      <c r="E195" s="65"/>
      <c r="F195" s="109"/>
      <c r="G195" s="109"/>
    </row>
    <row r="196" spans="1:7" x14ac:dyDescent="0.25">
      <c r="A196" s="51"/>
      <c r="B196" s="65"/>
      <c r="C196" s="104"/>
      <c r="D196" s="105"/>
      <c r="E196" s="65"/>
      <c r="F196" s="109"/>
      <c r="G196" s="109"/>
    </row>
    <row r="197" spans="1:7" x14ac:dyDescent="0.25">
      <c r="A197" s="51"/>
      <c r="B197" s="65"/>
      <c r="C197" s="104"/>
      <c r="D197" s="105"/>
      <c r="E197" s="65"/>
      <c r="F197" s="109"/>
      <c r="G197" s="109"/>
    </row>
    <row r="198" spans="1:7" x14ac:dyDescent="0.25">
      <c r="A198" s="51"/>
      <c r="B198" s="65"/>
      <c r="C198" s="104"/>
      <c r="D198" s="105"/>
      <c r="E198" s="65"/>
      <c r="F198" s="109"/>
      <c r="G198" s="109"/>
    </row>
    <row r="199" spans="1:7" x14ac:dyDescent="0.25">
      <c r="A199" s="51"/>
      <c r="B199" s="65"/>
      <c r="C199" s="104"/>
      <c r="D199" s="105"/>
      <c r="E199" s="51"/>
      <c r="F199" s="109"/>
      <c r="G199" s="109"/>
    </row>
    <row r="200" spans="1:7" x14ac:dyDescent="0.25">
      <c r="A200" s="51"/>
      <c r="B200" s="65"/>
      <c r="C200" s="104"/>
      <c r="D200" s="105"/>
      <c r="E200" s="81"/>
      <c r="F200" s="109"/>
      <c r="G200" s="109"/>
    </row>
    <row r="201" spans="1:7" x14ac:dyDescent="0.25">
      <c r="A201" s="51"/>
      <c r="B201" s="65"/>
      <c r="C201" s="104"/>
      <c r="D201" s="105"/>
      <c r="E201" s="81"/>
      <c r="F201" s="109"/>
      <c r="G201" s="109"/>
    </row>
    <row r="202" spans="1:7" x14ac:dyDescent="0.25">
      <c r="A202" s="51"/>
      <c r="B202" s="65"/>
      <c r="C202" s="104"/>
      <c r="D202" s="105"/>
      <c r="E202" s="81"/>
      <c r="F202" s="109"/>
      <c r="G202" s="109"/>
    </row>
    <row r="203" spans="1:7" x14ac:dyDescent="0.25">
      <c r="A203" s="51"/>
      <c r="B203" s="65"/>
      <c r="C203" s="104"/>
      <c r="D203" s="105"/>
      <c r="E203" s="81"/>
      <c r="F203" s="109"/>
      <c r="G203" s="109"/>
    </row>
    <row r="204" spans="1:7" x14ac:dyDescent="0.25">
      <c r="A204" s="51"/>
      <c r="B204" s="65"/>
      <c r="C204" s="104"/>
      <c r="D204" s="105"/>
      <c r="E204" s="81"/>
      <c r="F204" s="109"/>
      <c r="G204" s="109"/>
    </row>
    <row r="205" spans="1:7" x14ac:dyDescent="0.25">
      <c r="A205" s="51"/>
      <c r="B205" s="65"/>
      <c r="C205" s="104"/>
      <c r="D205" s="105"/>
      <c r="E205" s="81"/>
      <c r="F205" s="109"/>
      <c r="G205" s="109"/>
    </row>
    <row r="206" spans="1:7" x14ac:dyDescent="0.25">
      <c r="A206" s="51"/>
      <c r="B206" s="65"/>
      <c r="C206" s="104"/>
      <c r="D206" s="105"/>
      <c r="E206" s="81"/>
      <c r="F206" s="109"/>
      <c r="G206" s="109"/>
    </row>
    <row r="207" spans="1:7" x14ac:dyDescent="0.25">
      <c r="A207" s="51"/>
      <c r="B207" s="65"/>
      <c r="C207" s="104"/>
      <c r="D207" s="105"/>
      <c r="E207" s="81"/>
      <c r="F207" s="109"/>
      <c r="G207" s="109"/>
    </row>
    <row r="208" spans="1:7" x14ac:dyDescent="0.25">
      <c r="A208" s="51"/>
      <c r="B208" s="75"/>
      <c r="C208" s="106"/>
      <c r="D208" s="73"/>
      <c r="E208" s="81"/>
      <c r="F208" s="110"/>
      <c r="G208" s="110"/>
    </row>
    <row r="209" spans="1:7" x14ac:dyDescent="0.25">
      <c r="A209" s="67"/>
      <c r="B209" s="67"/>
      <c r="C209" s="67"/>
      <c r="D209" s="67"/>
      <c r="E209" s="67"/>
      <c r="F209" s="67"/>
      <c r="G209" s="67"/>
    </row>
    <row r="210" spans="1:7" x14ac:dyDescent="0.25">
      <c r="A210" s="51"/>
      <c r="B210" s="51"/>
      <c r="C210" s="101"/>
      <c r="D210" s="51"/>
      <c r="E210" s="51"/>
      <c r="F210" s="111"/>
      <c r="G210" s="111"/>
    </row>
    <row r="211" spans="1:7" x14ac:dyDescent="0.25">
      <c r="A211" s="51"/>
      <c r="B211" s="51"/>
      <c r="C211" s="51"/>
      <c r="D211" s="51"/>
      <c r="E211" s="51"/>
      <c r="F211" s="111"/>
      <c r="G211" s="111"/>
    </row>
    <row r="212" spans="1:7" x14ac:dyDescent="0.25">
      <c r="A212" s="51"/>
      <c r="B212" s="65"/>
      <c r="C212" s="51"/>
      <c r="D212" s="51"/>
      <c r="E212" s="51"/>
      <c r="F212" s="111"/>
      <c r="G212" s="111"/>
    </row>
    <row r="213" spans="1:7" x14ac:dyDescent="0.25">
      <c r="A213" s="51"/>
      <c r="B213" s="51"/>
      <c r="C213" s="104"/>
      <c r="D213" s="105"/>
      <c r="E213" s="51"/>
      <c r="F213" s="109"/>
      <c r="G213" s="109"/>
    </row>
    <row r="214" spans="1:7" x14ac:dyDescent="0.25">
      <c r="A214" s="51"/>
      <c r="B214" s="51"/>
      <c r="C214" s="104"/>
      <c r="D214" s="105"/>
      <c r="E214" s="51"/>
      <c r="F214" s="109"/>
      <c r="G214" s="109"/>
    </row>
    <row r="215" spans="1:7" x14ac:dyDescent="0.25">
      <c r="A215" s="51"/>
      <c r="B215" s="51"/>
      <c r="C215" s="104"/>
      <c r="D215" s="105"/>
      <c r="E215" s="51"/>
      <c r="F215" s="109"/>
      <c r="G215" s="109"/>
    </row>
    <row r="216" spans="1:7" x14ac:dyDescent="0.25">
      <c r="A216" s="51"/>
      <c r="B216" s="51"/>
      <c r="C216" s="104"/>
      <c r="D216" s="105"/>
      <c r="E216" s="51"/>
      <c r="F216" s="109"/>
      <c r="G216" s="109"/>
    </row>
    <row r="217" spans="1:7" x14ac:dyDescent="0.25">
      <c r="A217" s="51"/>
      <c r="B217" s="51"/>
      <c r="C217" s="104"/>
      <c r="D217" s="105"/>
      <c r="E217" s="51"/>
      <c r="F217" s="109"/>
      <c r="G217" s="109"/>
    </row>
    <row r="218" spans="1:7" x14ac:dyDescent="0.25">
      <c r="A218" s="51"/>
      <c r="B218" s="51"/>
      <c r="C218" s="104"/>
      <c r="D218" s="105"/>
      <c r="E218" s="51"/>
      <c r="F218" s="109"/>
      <c r="G218" s="109"/>
    </row>
    <row r="219" spans="1:7" x14ac:dyDescent="0.25">
      <c r="A219" s="51"/>
      <c r="B219" s="51"/>
      <c r="C219" s="104"/>
      <c r="D219" s="105"/>
      <c r="E219" s="51"/>
      <c r="F219" s="109"/>
      <c r="G219" s="109"/>
    </row>
    <row r="220" spans="1:7" x14ac:dyDescent="0.25">
      <c r="A220" s="51"/>
      <c r="B220" s="51"/>
      <c r="C220" s="104"/>
      <c r="D220" s="105"/>
      <c r="E220" s="51"/>
      <c r="F220" s="109"/>
      <c r="G220" s="109"/>
    </row>
    <row r="221" spans="1:7" x14ac:dyDescent="0.25">
      <c r="A221" s="51"/>
      <c r="B221" s="75"/>
      <c r="C221" s="104"/>
      <c r="D221" s="105"/>
      <c r="E221" s="51"/>
      <c r="F221" s="109"/>
      <c r="G221" s="109"/>
    </row>
    <row r="222" spans="1:7" x14ac:dyDescent="0.25">
      <c r="A222" s="51"/>
      <c r="B222" s="77"/>
      <c r="C222" s="104"/>
      <c r="D222" s="105"/>
      <c r="E222" s="51"/>
      <c r="F222" s="109"/>
      <c r="G222" s="109"/>
    </row>
    <row r="223" spans="1:7" x14ac:dyDescent="0.25">
      <c r="A223" s="51"/>
      <c r="B223" s="77"/>
      <c r="C223" s="104"/>
      <c r="D223" s="105"/>
      <c r="E223" s="51"/>
      <c r="F223" s="109"/>
      <c r="G223" s="109"/>
    </row>
    <row r="224" spans="1:7" x14ac:dyDescent="0.25">
      <c r="A224" s="51"/>
      <c r="B224" s="77"/>
      <c r="C224" s="104"/>
      <c r="D224" s="105"/>
      <c r="E224" s="51"/>
      <c r="F224" s="109"/>
      <c r="G224" s="109"/>
    </row>
    <row r="225" spans="1:7" x14ac:dyDescent="0.25">
      <c r="A225" s="51"/>
      <c r="B225" s="77"/>
      <c r="C225" s="104"/>
      <c r="D225" s="105"/>
      <c r="E225" s="51"/>
      <c r="F225" s="109"/>
      <c r="G225" s="109"/>
    </row>
    <row r="226" spans="1:7" x14ac:dyDescent="0.25">
      <c r="A226" s="51"/>
      <c r="B226" s="77"/>
      <c r="C226" s="104"/>
      <c r="D226" s="105"/>
      <c r="E226" s="51"/>
      <c r="F226" s="109"/>
      <c r="G226" s="109"/>
    </row>
    <row r="227" spans="1:7" x14ac:dyDescent="0.25">
      <c r="A227" s="51"/>
      <c r="B227" s="77"/>
      <c r="C227" s="104"/>
      <c r="D227" s="105"/>
      <c r="E227" s="51"/>
      <c r="F227" s="109"/>
      <c r="G227" s="109"/>
    </row>
    <row r="228" spans="1:7" x14ac:dyDescent="0.25">
      <c r="A228" s="51"/>
      <c r="B228" s="77"/>
      <c r="C228" s="51"/>
      <c r="D228" s="51"/>
      <c r="E228" s="51"/>
      <c r="F228" s="109"/>
      <c r="G228" s="109"/>
    </row>
    <row r="229" spans="1:7" x14ac:dyDescent="0.25">
      <c r="A229" s="51"/>
      <c r="B229" s="77"/>
      <c r="C229" s="51"/>
      <c r="D229" s="51"/>
      <c r="E229" s="51"/>
      <c r="F229" s="109"/>
      <c r="G229" s="109"/>
    </row>
    <row r="230" spans="1:7" x14ac:dyDescent="0.25">
      <c r="A230" s="51"/>
      <c r="B230" s="77"/>
      <c r="C230" s="51"/>
      <c r="D230" s="51"/>
      <c r="E230" s="51"/>
      <c r="F230" s="109"/>
      <c r="G230" s="109"/>
    </row>
    <row r="231" spans="1:7" x14ac:dyDescent="0.25">
      <c r="A231" s="67"/>
      <c r="B231" s="67"/>
      <c r="C231" s="67"/>
      <c r="D231" s="67"/>
      <c r="E231" s="67"/>
      <c r="F231" s="67"/>
      <c r="G231" s="67"/>
    </row>
    <row r="232" spans="1:7" x14ac:dyDescent="0.25">
      <c r="A232" s="51"/>
      <c r="B232" s="51"/>
      <c r="C232" s="101"/>
      <c r="D232" s="51"/>
      <c r="E232" s="51"/>
      <c r="F232" s="111"/>
      <c r="G232" s="111"/>
    </row>
    <row r="233" spans="1:7" x14ac:dyDescent="0.25">
      <c r="A233" s="51"/>
      <c r="B233" s="51"/>
      <c r="C233" s="51"/>
      <c r="D233" s="51"/>
      <c r="E233" s="51"/>
      <c r="F233" s="111"/>
      <c r="G233" s="111"/>
    </row>
    <row r="234" spans="1:7" x14ac:dyDescent="0.25">
      <c r="A234" s="51"/>
      <c r="B234" s="65"/>
      <c r="C234" s="51"/>
      <c r="D234" s="51"/>
      <c r="E234" s="51"/>
      <c r="F234" s="111"/>
      <c r="G234" s="111"/>
    </row>
    <row r="235" spans="1:7" x14ac:dyDescent="0.25">
      <c r="A235" s="51"/>
      <c r="B235" s="51"/>
      <c r="C235" s="104"/>
      <c r="D235" s="105"/>
      <c r="E235" s="51"/>
      <c r="F235" s="109"/>
      <c r="G235" s="109"/>
    </row>
    <row r="236" spans="1:7" x14ac:dyDescent="0.25">
      <c r="A236" s="51"/>
      <c r="B236" s="51"/>
      <c r="C236" s="104"/>
      <c r="D236" s="105"/>
      <c r="E236" s="51"/>
      <c r="F236" s="109"/>
      <c r="G236" s="109"/>
    </row>
    <row r="237" spans="1:7" x14ac:dyDescent="0.25">
      <c r="A237" s="51"/>
      <c r="B237" s="51"/>
      <c r="C237" s="104"/>
      <c r="D237" s="105"/>
      <c r="E237" s="51"/>
      <c r="F237" s="109"/>
      <c r="G237" s="109"/>
    </row>
    <row r="238" spans="1:7" x14ac:dyDescent="0.25">
      <c r="A238" s="51"/>
      <c r="B238" s="51"/>
      <c r="C238" s="104"/>
      <c r="D238" s="105"/>
      <c r="E238" s="51"/>
      <c r="F238" s="109"/>
      <c r="G238" s="109"/>
    </row>
    <row r="239" spans="1:7" x14ac:dyDescent="0.25">
      <c r="A239" s="51"/>
      <c r="B239" s="51"/>
      <c r="C239" s="104"/>
      <c r="D239" s="105"/>
      <c r="E239" s="51"/>
      <c r="F239" s="109"/>
      <c r="G239" s="109"/>
    </row>
    <row r="240" spans="1:7" x14ac:dyDescent="0.25">
      <c r="A240" s="51"/>
      <c r="B240" s="51"/>
      <c r="C240" s="104"/>
      <c r="D240" s="105"/>
      <c r="E240" s="51"/>
      <c r="F240" s="109"/>
      <c r="G240" s="109"/>
    </row>
    <row r="241" spans="1:7" x14ac:dyDescent="0.25">
      <c r="A241" s="51"/>
      <c r="B241" s="51"/>
      <c r="C241" s="104"/>
      <c r="D241" s="105"/>
      <c r="E241" s="51"/>
      <c r="F241" s="109"/>
      <c r="G241" s="109"/>
    </row>
    <row r="242" spans="1:7" x14ac:dyDescent="0.25">
      <c r="A242" s="51"/>
      <c r="B242" s="51"/>
      <c r="C242" s="104"/>
      <c r="D242" s="105"/>
      <c r="E242" s="51"/>
      <c r="F242" s="109"/>
      <c r="G242" s="109"/>
    </row>
    <row r="243" spans="1:7" x14ac:dyDescent="0.25">
      <c r="A243" s="51"/>
      <c r="B243" s="75"/>
      <c r="C243" s="104"/>
      <c r="D243" s="105"/>
      <c r="E243" s="51"/>
      <c r="F243" s="109"/>
      <c r="G243" s="109"/>
    </row>
    <row r="244" spans="1:7" x14ac:dyDescent="0.25">
      <c r="A244" s="51"/>
      <c r="B244" s="77"/>
      <c r="C244" s="104"/>
      <c r="D244" s="105"/>
      <c r="E244" s="51"/>
      <c r="F244" s="109"/>
      <c r="G244" s="109"/>
    </row>
    <row r="245" spans="1:7" x14ac:dyDescent="0.25">
      <c r="A245" s="51"/>
      <c r="B245" s="77"/>
      <c r="C245" s="104"/>
      <c r="D245" s="105"/>
      <c r="E245" s="51"/>
      <c r="F245" s="109"/>
      <c r="G245" s="109"/>
    </row>
    <row r="246" spans="1:7" x14ac:dyDescent="0.25">
      <c r="A246" s="51"/>
      <c r="B246" s="77"/>
      <c r="C246" s="104"/>
      <c r="D246" s="105"/>
      <c r="E246" s="51"/>
      <c r="F246" s="109"/>
      <c r="G246" s="109"/>
    </row>
    <row r="247" spans="1:7" x14ac:dyDescent="0.25">
      <c r="A247" s="51"/>
      <c r="B247" s="77"/>
      <c r="C247" s="104"/>
      <c r="D247" s="105"/>
      <c r="E247" s="51"/>
      <c r="F247" s="109"/>
      <c r="G247" s="109"/>
    </row>
    <row r="248" spans="1:7" x14ac:dyDescent="0.25">
      <c r="A248" s="51"/>
      <c r="B248" s="77"/>
      <c r="C248" s="104"/>
      <c r="D248" s="105"/>
      <c r="E248" s="51"/>
      <c r="F248" s="109"/>
      <c r="G248" s="109"/>
    </row>
    <row r="249" spans="1:7" x14ac:dyDescent="0.25">
      <c r="A249" s="51"/>
      <c r="B249" s="77"/>
      <c r="C249" s="104"/>
      <c r="D249" s="105"/>
      <c r="E249" s="51"/>
      <c r="F249" s="109"/>
      <c r="G249" s="109"/>
    </row>
    <row r="250" spans="1:7" x14ac:dyDescent="0.25">
      <c r="A250" s="51"/>
      <c r="B250" s="77"/>
      <c r="C250" s="51"/>
      <c r="D250" s="51"/>
      <c r="E250" s="51"/>
      <c r="F250" s="74"/>
      <c r="G250" s="74"/>
    </row>
    <row r="251" spans="1:7" x14ac:dyDescent="0.25">
      <c r="A251" s="51"/>
      <c r="B251" s="77"/>
      <c r="C251" s="51"/>
      <c r="D251" s="51"/>
      <c r="E251" s="51"/>
      <c r="F251" s="74"/>
      <c r="G251" s="74"/>
    </row>
    <row r="252" spans="1:7" x14ac:dyDescent="0.25">
      <c r="A252" s="51"/>
      <c r="B252" s="77"/>
      <c r="C252" s="51"/>
      <c r="D252" s="51"/>
      <c r="E252" s="51"/>
      <c r="F252" s="74"/>
      <c r="G252" s="74"/>
    </row>
    <row r="253" spans="1:7" x14ac:dyDescent="0.25">
      <c r="A253" s="67"/>
      <c r="B253" s="67"/>
      <c r="C253" s="67"/>
      <c r="D253" s="67"/>
      <c r="E253" s="67"/>
      <c r="F253" s="67"/>
      <c r="G253" s="67"/>
    </row>
    <row r="254" spans="1:7" x14ac:dyDescent="0.25">
      <c r="A254" s="51"/>
      <c r="B254" s="51"/>
      <c r="C254" s="101"/>
      <c r="D254" s="51"/>
      <c r="E254" s="81"/>
      <c r="F254" s="81"/>
      <c r="G254" s="81"/>
    </row>
    <row r="255" spans="1:7" x14ac:dyDescent="0.25">
      <c r="A255" s="51"/>
      <c r="B255" s="51"/>
      <c r="C255" s="101"/>
      <c r="D255" s="51"/>
      <c r="E255" s="81"/>
      <c r="F255" s="81"/>
      <c r="G255" s="49"/>
    </row>
    <row r="256" spans="1:7" x14ac:dyDescent="0.25">
      <c r="A256" s="51"/>
      <c r="B256" s="51"/>
      <c r="C256" s="101"/>
      <c r="D256" s="51"/>
      <c r="E256" s="81"/>
      <c r="F256" s="81"/>
      <c r="G256" s="49"/>
    </row>
    <row r="257" spans="1:7" x14ac:dyDescent="0.25">
      <c r="A257" s="51"/>
      <c r="B257" s="65"/>
      <c r="C257" s="101"/>
      <c r="D257" s="63"/>
      <c r="E257" s="63"/>
      <c r="F257" s="79"/>
      <c r="G257" s="79"/>
    </row>
    <row r="258" spans="1:7" x14ac:dyDescent="0.25">
      <c r="A258" s="51"/>
      <c r="B258" s="51"/>
      <c r="C258" s="101"/>
      <c r="D258" s="51"/>
      <c r="E258" s="81"/>
      <c r="F258" s="81"/>
      <c r="G258" s="49"/>
    </row>
    <row r="259" spans="1:7" x14ac:dyDescent="0.25">
      <c r="A259" s="51"/>
      <c r="B259" s="77"/>
      <c r="C259" s="101"/>
      <c r="D259" s="51"/>
      <c r="E259" s="81"/>
      <c r="F259" s="81"/>
      <c r="G259" s="49"/>
    </row>
    <row r="260" spans="1:7" x14ac:dyDescent="0.25">
      <c r="A260" s="51"/>
      <c r="B260" s="77"/>
      <c r="C260" s="130"/>
      <c r="D260" s="51"/>
      <c r="E260" s="81"/>
      <c r="F260" s="81"/>
      <c r="G260" s="49"/>
    </row>
    <row r="261" spans="1:7" x14ac:dyDescent="0.25">
      <c r="A261" s="51"/>
      <c r="B261" s="77"/>
      <c r="C261" s="101"/>
      <c r="D261" s="51"/>
      <c r="E261" s="81"/>
      <c r="F261" s="81"/>
      <c r="G261" s="49"/>
    </row>
    <row r="262" spans="1:7" x14ac:dyDescent="0.25">
      <c r="A262" s="51"/>
      <c r="B262" s="77"/>
      <c r="C262" s="101"/>
      <c r="D262" s="51"/>
      <c r="E262" s="81"/>
      <c r="F262" s="81"/>
      <c r="G262" s="49"/>
    </row>
    <row r="263" spans="1:7" x14ac:dyDescent="0.25">
      <c r="A263" s="51"/>
      <c r="B263" s="77"/>
      <c r="C263" s="101"/>
      <c r="D263" s="51"/>
      <c r="E263" s="81"/>
      <c r="F263" s="81"/>
      <c r="G263" s="49"/>
    </row>
    <row r="264" spans="1:7" x14ac:dyDescent="0.25">
      <c r="A264" s="51"/>
      <c r="B264" s="77"/>
      <c r="C264" s="101"/>
      <c r="D264" s="51"/>
      <c r="E264" s="81"/>
      <c r="F264" s="81"/>
      <c r="G264" s="49"/>
    </row>
    <row r="265" spans="1:7" x14ac:dyDescent="0.25">
      <c r="A265" s="51"/>
      <c r="B265" s="77"/>
      <c r="C265" s="101"/>
      <c r="D265" s="51"/>
      <c r="E265" s="81"/>
      <c r="F265" s="81"/>
      <c r="G265" s="49"/>
    </row>
    <row r="266" spans="1:7" x14ac:dyDescent="0.25">
      <c r="A266" s="51"/>
      <c r="B266" s="77"/>
      <c r="C266" s="101"/>
      <c r="D266" s="51"/>
      <c r="E266" s="81"/>
      <c r="F266" s="81"/>
      <c r="G266" s="49"/>
    </row>
    <row r="267" spans="1:7" x14ac:dyDescent="0.25">
      <c r="A267" s="51"/>
      <c r="B267" s="77"/>
      <c r="C267" s="101"/>
      <c r="D267" s="51"/>
      <c r="E267" s="81"/>
      <c r="F267" s="81"/>
      <c r="G267" s="49"/>
    </row>
    <row r="268" spans="1:7" x14ac:dyDescent="0.25">
      <c r="A268" s="51"/>
      <c r="B268" s="77"/>
      <c r="C268" s="101"/>
      <c r="D268" s="51"/>
      <c r="E268" s="81"/>
      <c r="F268" s="81"/>
      <c r="G268" s="49"/>
    </row>
    <row r="269" spans="1:7" x14ac:dyDescent="0.25">
      <c r="A269" s="51"/>
      <c r="B269" s="77"/>
      <c r="C269" s="101"/>
      <c r="D269" s="51"/>
      <c r="E269" s="81"/>
      <c r="F269" s="81"/>
      <c r="G269" s="49"/>
    </row>
    <row r="270" spans="1:7" x14ac:dyDescent="0.25">
      <c r="A270" s="67"/>
      <c r="B270" s="67"/>
      <c r="C270" s="67"/>
      <c r="D270" s="67"/>
      <c r="E270" s="67"/>
      <c r="F270" s="67"/>
      <c r="G270" s="67"/>
    </row>
    <row r="271" spans="1:7" x14ac:dyDescent="0.25">
      <c r="A271" s="51"/>
      <c r="B271" s="51"/>
      <c r="C271" s="101"/>
      <c r="D271" s="51"/>
      <c r="E271" s="49"/>
      <c r="F271" s="49"/>
      <c r="G271" s="49"/>
    </row>
    <row r="272" spans="1:7" x14ac:dyDescent="0.25">
      <c r="A272" s="51"/>
      <c r="B272" s="51"/>
      <c r="C272" s="101"/>
      <c r="D272" s="51"/>
      <c r="E272" s="49"/>
      <c r="F272" s="49"/>
      <c r="G272" s="49"/>
    </row>
    <row r="273" spans="1:7" x14ac:dyDescent="0.25">
      <c r="A273" s="51"/>
      <c r="B273" s="51"/>
      <c r="C273" s="101"/>
      <c r="D273" s="51"/>
      <c r="E273" s="49"/>
      <c r="F273" s="49"/>
      <c r="G273" s="49"/>
    </row>
    <row r="274" spans="1:7" x14ac:dyDescent="0.25">
      <c r="A274" s="51"/>
      <c r="B274" s="51"/>
      <c r="C274" s="101"/>
      <c r="D274" s="51"/>
      <c r="E274" s="49"/>
      <c r="F274" s="49"/>
      <c r="G274" s="49"/>
    </row>
    <row r="275" spans="1:7" x14ac:dyDescent="0.25">
      <c r="A275" s="51"/>
      <c r="B275" s="51"/>
      <c r="C275" s="101"/>
      <c r="D275" s="51"/>
      <c r="E275" s="49"/>
      <c r="F275" s="49"/>
      <c r="G275" s="49"/>
    </row>
    <row r="276" spans="1:7" x14ac:dyDescent="0.25">
      <c r="A276" s="51"/>
      <c r="B276" s="51"/>
      <c r="C276" s="101"/>
      <c r="D276" s="51"/>
      <c r="E276" s="49"/>
      <c r="F276" s="49"/>
      <c r="G276" s="49"/>
    </row>
    <row r="277" spans="1:7" x14ac:dyDescent="0.25">
      <c r="A277" s="67"/>
      <c r="B277" s="67"/>
      <c r="C277" s="67"/>
      <c r="D277" s="67"/>
      <c r="E277" s="67"/>
      <c r="F277" s="67"/>
      <c r="G277" s="67"/>
    </row>
    <row r="278" spans="1:7" x14ac:dyDescent="0.25">
      <c r="A278" s="51"/>
      <c r="B278" s="65"/>
      <c r="C278" s="51"/>
      <c r="D278" s="51"/>
      <c r="E278" s="57"/>
      <c r="F278" s="57"/>
      <c r="G278" s="57"/>
    </row>
    <row r="279" spans="1:7" x14ac:dyDescent="0.25">
      <c r="A279" s="51"/>
      <c r="B279" s="65"/>
      <c r="C279" s="51"/>
      <c r="D279" s="51"/>
      <c r="E279" s="57"/>
      <c r="F279" s="57"/>
      <c r="G279" s="57"/>
    </row>
    <row r="280" spans="1:7" x14ac:dyDescent="0.25">
      <c r="A280" s="51"/>
      <c r="B280" s="65"/>
      <c r="C280" s="51"/>
      <c r="D280" s="51"/>
      <c r="E280" s="57"/>
      <c r="F280" s="57"/>
      <c r="G280" s="57"/>
    </row>
    <row r="281" spans="1:7" x14ac:dyDescent="0.25">
      <c r="A281" s="51"/>
      <c r="B281" s="65"/>
      <c r="C281" s="51"/>
      <c r="D281" s="51"/>
      <c r="E281" s="57"/>
      <c r="F281" s="57"/>
      <c r="G281" s="57"/>
    </row>
    <row r="282" spans="1:7" x14ac:dyDescent="0.25">
      <c r="A282" s="51"/>
      <c r="B282" s="65"/>
      <c r="C282" s="51"/>
      <c r="D282" s="51"/>
      <c r="E282" s="57"/>
      <c r="F282" s="57"/>
      <c r="G282" s="57"/>
    </row>
    <row r="283" spans="1:7" x14ac:dyDescent="0.25">
      <c r="A283" s="51"/>
      <c r="B283" s="65"/>
      <c r="C283" s="51"/>
      <c r="D283" s="51"/>
      <c r="E283" s="57"/>
      <c r="F283" s="57"/>
      <c r="G283" s="57"/>
    </row>
    <row r="284" spans="1:7" x14ac:dyDescent="0.25">
      <c r="A284" s="51"/>
      <c r="B284" s="65"/>
      <c r="C284" s="51"/>
      <c r="D284" s="51"/>
      <c r="E284" s="57"/>
      <c r="F284" s="57"/>
      <c r="G284" s="57"/>
    </row>
    <row r="285" spans="1:7" x14ac:dyDescent="0.25">
      <c r="A285" s="51"/>
      <c r="B285" s="65"/>
      <c r="C285" s="51"/>
      <c r="D285" s="51"/>
      <c r="E285" s="57"/>
      <c r="F285" s="57"/>
      <c r="G285" s="57"/>
    </row>
    <row r="286" spans="1:7" x14ac:dyDescent="0.25">
      <c r="A286" s="51"/>
      <c r="B286" s="65"/>
      <c r="C286" s="51"/>
      <c r="D286" s="51"/>
      <c r="E286" s="57"/>
      <c r="F286" s="57"/>
      <c r="G286" s="57"/>
    </row>
    <row r="287" spans="1:7" x14ac:dyDescent="0.25">
      <c r="A287" s="51"/>
      <c r="B287" s="65"/>
      <c r="C287" s="51"/>
      <c r="D287" s="51"/>
      <c r="E287" s="57"/>
      <c r="F287" s="57"/>
      <c r="G287" s="57"/>
    </row>
    <row r="288" spans="1:7" x14ac:dyDescent="0.25">
      <c r="A288" s="51"/>
      <c r="B288" s="65"/>
      <c r="C288" s="51"/>
      <c r="D288" s="51"/>
      <c r="E288" s="57"/>
      <c r="F288" s="57"/>
      <c r="G288" s="57"/>
    </row>
    <row r="289" spans="1:7" x14ac:dyDescent="0.25">
      <c r="A289" s="51"/>
      <c r="B289" s="65"/>
      <c r="C289" s="51"/>
      <c r="D289" s="51"/>
      <c r="E289" s="57"/>
      <c r="F289" s="57"/>
      <c r="G289" s="57"/>
    </row>
    <row r="290" spans="1:7" x14ac:dyDescent="0.25">
      <c r="A290" s="51"/>
      <c r="B290" s="65"/>
      <c r="C290" s="51"/>
      <c r="D290" s="51"/>
      <c r="E290" s="57"/>
      <c r="F290" s="57"/>
      <c r="G290" s="57"/>
    </row>
    <row r="291" spans="1:7" x14ac:dyDescent="0.25">
      <c r="A291" s="51"/>
      <c r="B291" s="65"/>
      <c r="C291" s="51"/>
      <c r="D291" s="51"/>
      <c r="E291" s="57"/>
      <c r="F291" s="57"/>
      <c r="G291" s="57"/>
    </row>
    <row r="292" spans="1:7" x14ac:dyDescent="0.25">
      <c r="A292" s="51"/>
      <c r="B292" s="65"/>
      <c r="C292" s="51"/>
      <c r="D292" s="51"/>
      <c r="E292" s="57"/>
      <c r="F292" s="57"/>
      <c r="G292" s="57"/>
    </row>
    <row r="293" spans="1:7" x14ac:dyDescent="0.25">
      <c r="A293" s="51"/>
      <c r="B293" s="65"/>
      <c r="C293" s="51"/>
      <c r="D293" s="51"/>
      <c r="E293" s="57"/>
      <c r="F293" s="57"/>
      <c r="G293" s="57"/>
    </row>
    <row r="294" spans="1:7" x14ac:dyDescent="0.25">
      <c r="A294" s="51"/>
      <c r="B294" s="65"/>
      <c r="C294" s="51"/>
      <c r="D294" s="51"/>
      <c r="E294" s="57"/>
      <c r="F294" s="57"/>
      <c r="G294" s="57"/>
    </row>
    <row r="295" spans="1:7" x14ac:dyDescent="0.25">
      <c r="A295" s="51"/>
      <c r="B295" s="65"/>
      <c r="C295" s="51"/>
      <c r="D295" s="51"/>
      <c r="E295" s="57"/>
      <c r="F295" s="57"/>
      <c r="G295" s="57"/>
    </row>
    <row r="296" spans="1:7" x14ac:dyDescent="0.25">
      <c r="A296" s="51"/>
      <c r="B296" s="65"/>
      <c r="C296" s="51"/>
      <c r="D296" s="51"/>
      <c r="E296" s="57"/>
      <c r="F296" s="57"/>
      <c r="G296" s="57"/>
    </row>
    <row r="297" spans="1:7" x14ac:dyDescent="0.25">
      <c r="A297" s="51"/>
      <c r="B297" s="65"/>
      <c r="C297" s="51"/>
      <c r="D297" s="51"/>
      <c r="E297" s="57"/>
      <c r="F297" s="57"/>
      <c r="G297" s="57"/>
    </row>
    <row r="298" spans="1:7" x14ac:dyDescent="0.25">
      <c r="A298" s="51"/>
      <c r="B298" s="65"/>
      <c r="C298" s="51"/>
      <c r="D298" s="51"/>
      <c r="E298" s="57"/>
      <c r="F298" s="57"/>
      <c r="G298" s="57"/>
    </row>
    <row r="299" spans="1:7" x14ac:dyDescent="0.25">
      <c r="A299" s="51"/>
      <c r="B299" s="65"/>
      <c r="C299" s="51"/>
      <c r="D299" s="51"/>
      <c r="E299" s="57"/>
      <c r="F299" s="57"/>
      <c r="G299" s="57"/>
    </row>
    <row r="300" spans="1:7" x14ac:dyDescent="0.25">
      <c r="A300" s="67"/>
      <c r="B300" s="67"/>
      <c r="C300" s="67"/>
      <c r="D300" s="67"/>
      <c r="E300" s="67"/>
      <c r="F300" s="67"/>
      <c r="G300" s="67"/>
    </row>
    <row r="301" spans="1:7" x14ac:dyDescent="0.25">
      <c r="A301" s="51"/>
      <c r="B301" s="65"/>
      <c r="C301" s="51"/>
      <c r="D301" s="51"/>
      <c r="E301" s="57"/>
      <c r="F301" s="57"/>
      <c r="G301" s="57"/>
    </row>
    <row r="302" spans="1:7" x14ac:dyDescent="0.25">
      <c r="A302" s="51"/>
      <c r="B302" s="65"/>
      <c r="C302" s="51"/>
      <c r="D302" s="51"/>
      <c r="E302" s="57"/>
      <c r="F302" s="57"/>
      <c r="G302" s="57"/>
    </row>
    <row r="303" spans="1:7" x14ac:dyDescent="0.25">
      <c r="A303" s="51"/>
      <c r="B303" s="65"/>
      <c r="C303" s="51"/>
      <c r="D303" s="51"/>
      <c r="E303" s="57"/>
      <c r="F303" s="57"/>
      <c r="G303" s="57"/>
    </row>
    <row r="304" spans="1:7" x14ac:dyDescent="0.25">
      <c r="A304" s="51"/>
      <c r="B304" s="65"/>
      <c r="C304" s="51"/>
      <c r="D304" s="51"/>
      <c r="E304" s="57"/>
      <c r="F304" s="57"/>
      <c r="G304" s="57"/>
    </row>
    <row r="305" spans="1:7" x14ac:dyDescent="0.25">
      <c r="A305" s="51"/>
      <c r="B305" s="65"/>
      <c r="C305" s="51"/>
      <c r="D305" s="51"/>
      <c r="E305" s="57"/>
      <c r="F305" s="57"/>
      <c r="G305" s="57"/>
    </row>
    <row r="306" spans="1:7" x14ac:dyDescent="0.25">
      <c r="A306" s="51"/>
      <c r="B306" s="65"/>
      <c r="C306" s="51"/>
      <c r="D306" s="51"/>
      <c r="E306" s="57"/>
      <c r="F306" s="57"/>
      <c r="G306" s="57"/>
    </row>
    <row r="307" spans="1:7" x14ac:dyDescent="0.25">
      <c r="A307" s="51"/>
      <c r="B307" s="65"/>
      <c r="C307" s="51"/>
      <c r="D307" s="51"/>
      <c r="E307" s="57"/>
      <c r="F307" s="57"/>
      <c r="G307" s="57"/>
    </row>
    <row r="308" spans="1:7" x14ac:dyDescent="0.25">
      <c r="A308" s="51"/>
      <c r="B308" s="65"/>
      <c r="C308" s="51"/>
      <c r="D308" s="51"/>
      <c r="E308" s="57"/>
      <c r="F308" s="57"/>
      <c r="G308" s="57"/>
    </row>
    <row r="309" spans="1:7" x14ac:dyDescent="0.25">
      <c r="A309" s="51"/>
      <c r="B309" s="65"/>
      <c r="C309" s="51"/>
      <c r="D309" s="51"/>
      <c r="E309" s="57"/>
      <c r="F309" s="57"/>
      <c r="G309" s="57"/>
    </row>
    <row r="310" spans="1:7" x14ac:dyDescent="0.25">
      <c r="A310" s="51"/>
      <c r="B310" s="65"/>
      <c r="C310" s="51"/>
      <c r="D310" s="51"/>
      <c r="E310" s="57"/>
      <c r="F310" s="57"/>
      <c r="G310" s="57"/>
    </row>
    <row r="311" spans="1:7" x14ac:dyDescent="0.25">
      <c r="A311" s="51"/>
      <c r="B311" s="65"/>
      <c r="C311" s="51"/>
      <c r="D311" s="51"/>
      <c r="E311" s="57"/>
      <c r="F311" s="57"/>
      <c r="G311" s="57"/>
    </row>
    <row r="312" spans="1:7" x14ac:dyDescent="0.25">
      <c r="A312" s="51"/>
      <c r="B312" s="65"/>
      <c r="C312" s="51"/>
      <c r="D312" s="51"/>
      <c r="E312" s="57"/>
      <c r="F312" s="57"/>
      <c r="G312" s="57"/>
    </row>
    <row r="313" spans="1:7" x14ac:dyDescent="0.25">
      <c r="A313" s="51"/>
      <c r="B313" s="65"/>
      <c r="C313" s="51"/>
      <c r="D313" s="51"/>
      <c r="E313" s="57"/>
      <c r="F313" s="57"/>
      <c r="G313" s="57"/>
    </row>
    <row r="314" spans="1:7" x14ac:dyDescent="0.25">
      <c r="A314" s="67"/>
      <c r="B314" s="67"/>
      <c r="C314" s="67"/>
      <c r="D314" s="67"/>
      <c r="E314" s="67"/>
      <c r="F314" s="67"/>
      <c r="G314" s="67"/>
    </row>
    <row r="315" spans="1:7" x14ac:dyDescent="0.25">
      <c r="A315" s="51"/>
      <c r="B315" s="65"/>
      <c r="C315" s="51"/>
      <c r="D315" s="51"/>
      <c r="E315" s="57"/>
      <c r="F315" s="57"/>
      <c r="G315" s="57"/>
    </row>
    <row r="316" spans="1:7" x14ac:dyDescent="0.25">
      <c r="A316" s="51"/>
      <c r="B316" s="114"/>
      <c r="C316" s="51"/>
      <c r="D316" s="51"/>
      <c r="E316" s="57"/>
      <c r="F316" s="57"/>
      <c r="G316" s="57"/>
    </row>
    <row r="317" spans="1:7" x14ac:dyDescent="0.25">
      <c r="A317" s="51"/>
      <c r="B317" s="65"/>
      <c r="C317" s="51"/>
      <c r="D317" s="51"/>
      <c r="E317" s="57"/>
      <c r="F317" s="57"/>
      <c r="G317" s="57"/>
    </row>
    <row r="318" spans="1:7" x14ac:dyDescent="0.25">
      <c r="A318" s="51"/>
      <c r="B318" s="65"/>
      <c r="C318" s="51"/>
      <c r="D318" s="51"/>
      <c r="E318" s="57"/>
      <c r="F318" s="57"/>
      <c r="G318" s="57"/>
    </row>
    <row r="319" spans="1:7" x14ac:dyDescent="0.25">
      <c r="A319" s="51"/>
      <c r="B319" s="65"/>
      <c r="C319" s="51"/>
      <c r="D319" s="51"/>
      <c r="E319" s="57"/>
      <c r="F319" s="57"/>
      <c r="G319" s="57"/>
    </row>
    <row r="320" spans="1:7" x14ac:dyDescent="0.25">
      <c r="A320" s="51"/>
      <c r="B320" s="65"/>
      <c r="C320" s="51"/>
      <c r="D320" s="51"/>
      <c r="E320" s="57"/>
      <c r="F320" s="57"/>
      <c r="G320" s="57"/>
    </row>
    <row r="321" spans="1:7" x14ac:dyDescent="0.25">
      <c r="A321" s="51"/>
      <c r="B321" s="65"/>
      <c r="C321" s="51"/>
      <c r="D321" s="51"/>
      <c r="E321" s="57"/>
      <c r="F321" s="57"/>
      <c r="G321" s="57"/>
    </row>
    <row r="322" spans="1:7" x14ac:dyDescent="0.25">
      <c r="A322" s="51"/>
      <c r="B322" s="65"/>
      <c r="C322" s="51"/>
      <c r="D322" s="51"/>
      <c r="E322" s="57"/>
      <c r="F322" s="57"/>
      <c r="G322" s="57"/>
    </row>
    <row r="323" spans="1:7" x14ac:dyDescent="0.25">
      <c r="A323" s="51"/>
      <c r="B323" s="65"/>
      <c r="C323" s="51"/>
      <c r="D323" s="51"/>
      <c r="E323" s="57"/>
      <c r="F323" s="57"/>
      <c r="G323" s="57"/>
    </row>
    <row r="324" spans="1:7" x14ac:dyDescent="0.25">
      <c r="A324" s="67"/>
      <c r="B324" s="67"/>
      <c r="C324" s="67"/>
      <c r="D324" s="67"/>
      <c r="E324" s="67"/>
      <c r="F324" s="67"/>
      <c r="G324" s="67"/>
    </row>
    <row r="325" spans="1:7" x14ac:dyDescent="0.25">
      <c r="A325" s="51"/>
      <c r="B325" s="65"/>
      <c r="C325" s="51"/>
      <c r="D325" s="51"/>
      <c r="E325" s="57"/>
      <c r="F325" s="57"/>
      <c r="G325" s="57"/>
    </row>
    <row r="326" spans="1:7" x14ac:dyDescent="0.25">
      <c r="A326" s="51"/>
      <c r="B326" s="114"/>
      <c r="C326" s="51"/>
      <c r="D326" s="51"/>
      <c r="E326" s="57"/>
      <c r="F326" s="57"/>
      <c r="G326" s="57"/>
    </row>
    <row r="327" spans="1:7" x14ac:dyDescent="0.25">
      <c r="A327" s="51"/>
      <c r="B327" s="65"/>
      <c r="C327" s="51"/>
      <c r="D327" s="51"/>
      <c r="E327" s="57"/>
      <c r="F327" s="57"/>
      <c r="G327" s="57"/>
    </row>
    <row r="328" spans="1:7" x14ac:dyDescent="0.25">
      <c r="A328" s="51"/>
      <c r="B328" s="51"/>
      <c r="C328" s="51"/>
      <c r="D328" s="51"/>
      <c r="E328" s="57"/>
      <c r="F328" s="57"/>
      <c r="G328" s="57"/>
    </row>
    <row r="329" spans="1:7" x14ac:dyDescent="0.25">
      <c r="A329" s="51"/>
      <c r="B329" s="65"/>
      <c r="C329" s="51"/>
      <c r="D329" s="51"/>
      <c r="E329" s="57"/>
      <c r="F329" s="57"/>
      <c r="G329" s="57"/>
    </row>
    <row r="330" spans="1:7" x14ac:dyDescent="0.25">
      <c r="A330" s="51"/>
      <c r="B330" s="51"/>
      <c r="C330" s="101"/>
      <c r="D330" s="51"/>
      <c r="E330" s="49"/>
      <c r="F330" s="49"/>
      <c r="G330" s="49"/>
    </row>
    <row r="331" spans="1:7" x14ac:dyDescent="0.25">
      <c r="A331" s="51"/>
      <c r="B331" s="51"/>
      <c r="C331" s="101"/>
      <c r="D331" s="51"/>
      <c r="E331" s="49"/>
      <c r="F331" s="49"/>
      <c r="G331" s="49"/>
    </row>
    <row r="332" spans="1:7" x14ac:dyDescent="0.25">
      <c r="A332" s="51"/>
      <c r="B332" s="51"/>
      <c r="C332" s="101"/>
      <c r="D332" s="51"/>
      <c r="E332" s="49"/>
      <c r="F332" s="49"/>
      <c r="G332" s="49"/>
    </row>
    <row r="333" spans="1:7" x14ac:dyDescent="0.25">
      <c r="A333" s="51"/>
      <c r="B333" s="51"/>
      <c r="C333" s="101"/>
      <c r="D333" s="51"/>
      <c r="E333" s="49"/>
      <c r="F333" s="49"/>
      <c r="G333" s="49"/>
    </row>
    <row r="334" spans="1:7" x14ac:dyDescent="0.25">
      <c r="A334" s="51"/>
      <c r="B334" s="51"/>
      <c r="C334" s="101"/>
      <c r="D334" s="51"/>
      <c r="E334" s="49"/>
      <c r="F334" s="49"/>
      <c r="G334" s="49"/>
    </row>
    <row r="335" spans="1:7" x14ac:dyDescent="0.25">
      <c r="A335" s="51"/>
      <c r="B335" s="51"/>
      <c r="C335" s="101"/>
      <c r="D335" s="51"/>
      <c r="E335" s="49"/>
      <c r="F335" s="49"/>
      <c r="G335" s="49"/>
    </row>
    <row r="336" spans="1:7" x14ac:dyDescent="0.25">
      <c r="A336" s="51"/>
      <c r="B336" s="51"/>
      <c r="C336" s="101"/>
      <c r="D336" s="51"/>
      <c r="E336" s="49"/>
      <c r="F336" s="49"/>
      <c r="G336" s="49"/>
    </row>
    <row r="337" spans="1:7" x14ac:dyDescent="0.25">
      <c r="A337" s="51"/>
      <c r="B337" s="51"/>
      <c r="C337" s="101"/>
      <c r="D337" s="51"/>
      <c r="E337" s="49"/>
      <c r="F337" s="49"/>
      <c r="G337" s="49"/>
    </row>
    <row r="338" spans="1:7" x14ac:dyDescent="0.25">
      <c r="A338" s="51"/>
      <c r="B338" s="51"/>
      <c r="C338" s="101"/>
      <c r="D338" s="51"/>
      <c r="E338" s="49"/>
      <c r="F338" s="49"/>
      <c r="G338" s="49"/>
    </row>
    <row r="339" spans="1:7" x14ac:dyDescent="0.25">
      <c r="A339" s="51"/>
      <c r="B339" s="51"/>
      <c r="C339" s="101"/>
      <c r="D339" s="51"/>
      <c r="E339" s="49"/>
      <c r="F339" s="49"/>
      <c r="G339" s="49"/>
    </row>
    <row r="340" spans="1:7" x14ac:dyDescent="0.25">
      <c r="A340" s="51"/>
      <c r="B340" s="51"/>
      <c r="C340" s="101"/>
      <c r="D340" s="51"/>
      <c r="E340" s="49"/>
      <c r="F340" s="49"/>
      <c r="G340" s="49"/>
    </row>
    <row r="341" spans="1:7" x14ac:dyDescent="0.25">
      <c r="A341" s="51"/>
      <c r="B341" s="51"/>
      <c r="C341" s="101"/>
      <c r="D341" s="51"/>
      <c r="E341" s="49"/>
      <c r="F341" s="49"/>
      <c r="G341" s="49"/>
    </row>
    <row r="342" spans="1:7" x14ac:dyDescent="0.25">
      <c r="A342" s="51"/>
      <c r="B342" s="51"/>
      <c r="C342" s="101"/>
      <c r="D342" s="51"/>
      <c r="E342" s="49"/>
      <c r="F342" s="49"/>
      <c r="G342" s="49"/>
    </row>
    <row r="343" spans="1:7" x14ac:dyDescent="0.25">
      <c r="A343" s="51"/>
      <c r="B343" s="51"/>
      <c r="C343" s="101"/>
      <c r="D343" s="51"/>
      <c r="E343" s="49"/>
      <c r="F343" s="49"/>
      <c r="G343" s="49"/>
    </row>
    <row r="344" spans="1:7" x14ac:dyDescent="0.25">
      <c r="A344" s="51"/>
      <c r="B344" s="51"/>
      <c r="C344" s="101"/>
      <c r="D344" s="51"/>
      <c r="E344" s="49"/>
      <c r="F344" s="49"/>
      <c r="G344" s="49"/>
    </row>
    <row r="345" spans="1:7" x14ac:dyDescent="0.25">
      <c r="A345" s="51"/>
      <c r="B345" s="51"/>
      <c r="C345" s="101"/>
      <c r="D345" s="51"/>
      <c r="E345" s="49"/>
      <c r="F345" s="49"/>
      <c r="G345" s="49"/>
    </row>
    <row r="346" spans="1:7" x14ac:dyDescent="0.25">
      <c r="A346" s="51"/>
      <c r="B346" s="51"/>
      <c r="C346" s="101"/>
      <c r="D346" s="51"/>
      <c r="E346" s="49"/>
      <c r="F346" s="49"/>
      <c r="G346" s="49"/>
    </row>
    <row r="347" spans="1:7" x14ac:dyDescent="0.25">
      <c r="A347" s="51"/>
      <c r="B347" s="51"/>
      <c r="C347" s="101"/>
      <c r="D347" s="51"/>
      <c r="E347" s="49"/>
      <c r="F347" s="49"/>
      <c r="G347" s="49"/>
    </row>
    <row r="348" spans="1:7" x14ac:dyDescent="0.25">
      <c r="A348" s="51"/>
      <c r="B348" s="51"/>
      <c r="C348" s="101"/>
      <c r="D348" s="51"/>
      <c r="E348" s="49"/>
      <c r="F348" s="49"/>
      <c r="G348" s="49"/>
    </row>
    <row r="349" spans="1:7" x14ac:dyDescent="0.25">
      <c r="A349" s="51"/>
      <c r="B349" s="51"/>
      <c r="C349" s="101"/>
      <c r="D349" s="51"/>
      <c r="E349" s="49"/>
      <c r="F349" s="49"/>
      <c r="G349" s="49"/>
    </row>
    <row r="350" spans="1:7" x14ac:dyDescent="0.25">
      <c r="A350" s="51"/>
      <c r="B350" s="51"/>
      <c r="C350" s="101"/>
      <c r="D350" s="51"/>
      <c r="E350" s="49"/>
      <c r="F350" s="49"/>
      <c r="G350" s="49"/>
    </row>
    <row r="351" spans="1:7" x14ac:dyDescent="0.25">
      <c r="A351" s="51"/>
      <c r="B351" s="51"/>
      <c r="C351" s="101"/>
      <c r="D351" s="51"/>
      <c r="E351" s="49"/>
      <c r="F351" s="49"/>
      <c r="G351" s="49"/>
    </row>
    <row r="352" spans="1:7" x14ac:dyDescent="0.25">
      <c r="A352" s="51"/>
      <c r="B352" s="51"/>
      <c r="C352" s="101"/>
      <c r="D352" s="51"/>
      <c r="E352" s="49"/>
      <c r="F352" s="49"/>
      <c r="G352" s="49"/>
    </row>
    <row r="353" spans="1:7" x14ac:dyDescent="0.25">
      <c r="A353" s="51"/>
      <c r="B353" s="51"/>
      <c r="C353" s="101"/>
      <c r="D353" s="51"/>
      <c r="E353" s="49"/>
      <c r="F353" s="49"/>
      <c r="G353" s="49"/>
    </row>
    <row r="354" spans="1:7" x14ac:dyDescent="0.25">
      <c r="A354" s="51"/>
      <c r="B354" s="51"/>
      <c r="C354" s="101"/>
      <c r="D354" s="51"/>
      <c r="E354" s="49"/>
      <c r="F354" s="49"/>
      <c r="G354" s="49"/>
    </row>
    <row r="355" spans="1:7" x14ac:dyDescent="0.25">
      <c r="A355" s="51"/>
      <c r="B355" s="51"/>
      <c r="C355" s="101"/>
      <c r="D355" s="51"/>
      <c r="E355" s="49"/>
      <c r="F355" s="49"/>
      <c r="G355" s="49"/>
    </row>
    <row r="356" spans="1:7" x14ac:dyDescent="0.25">
      <c r="A356" s="51"/>
      <c r="B356" s="51"/>
      <c r="C356" s="101"/>
      <c r="D356" s="51"/>
      <c r="E356" s="49"/>
      <c r="F356" s="49"/>
      <c r="G356" s="49"/>
    </row>
    <row r="357" spans="1:7" x14ac:dyDescent="0.25">
      <c r="A357" s="51"/>
      <c r="B357" s="51"/>
      <c r="C357" s="101"/>
      <c r="D357" s="51"/>
      <c r="E357" s="49"/>
      <c r="F357" s="49"/>
      <c r="G357" s="49"/>
    </row>
    <row r="358" spans="1:7" x14ac:dyDescent="0.25">
      <c r="A358" s="51"/>
      <c r="B358" s="51"/>
      <c r="C358" s="101"/>
      <c r="D358" s="51"/>
      <c r="E358" s="49"/>
      <c r="F358" s="49"/>
      <c r="G358" s="49"/>
    </row>
    <row r="359" spans="1:7" x14ac:dyDescent="0.25">
      <c r="A359" s="51"/>
      <c r="B359" s="51"/>
      <c r="C359" s="101"/>
      <c r="D359" s="51"/>
      <c r="E359" s="49"/>
      <c r="F359" s="49"/>
      <c r="G359" s="49"/>
    </row>
    <row r="360" spans="1:7" x14ac:dyDescent="0.25">
      <c r="A360" s="51"/>
      <c r="B360" s="51"/>
      <c r="C360" s="101"/>
      <c r="D360" s="51"/>
      <c r="E360" s="49"/>
      <c r="F360" s="49"/>
      <c r="G360" s="49"/>
    </row>
    <row r="361" spans="1:7" x14ac:dyDescent="0.25">
      <c r="A361" s="51"/>
      <c r="B361" s="51"/>
      <c r="C361" s="101"/>
      <c r="D361" s="51"/>
      <c r="E361" s="49"/>
      <c r="F361" s="49"/>
      <c r="G361" s="49"/>
    </row>
    <row r="362" spans="1:7" x14ac:dyDescent="0.25">
      <c r="A362" s="51"/>
      <c r="B362" s="51"/>
      <c r="C362" s="101"/>
      <c r="D362" s="51"/>
      <c r="E362" s="49"/>
      <c r="F362" s="49"/>
      <c r="G362" s="49"/>
    </row>
    <row r="363" spans="1:7" x14ac:dyDescent="0.25">
      <c r="A363" s="51"/>
      <c r="B363" s="51"/>
      <c r="C363" s="101"/>
      <c r="D363" s="51"/>
      <c r="E363" s="49"/>
      <c r="F363" s="49"/>
      <c r="G363" s="49"/>
    </row>
    <row r="364" spans="1:7" x14ac:dyDescent="0.25">
      <c r="A364" s="51"/>
      <c r="B364" s="51"/>
      <c r="C364" s="101"/>
      <c r="D364" s="51"/>
      <c r="E364" s="49"/>
      <c r="F364" s="49"/>
      <c r="G364" s="49"/>
    </row>
    <row r="365" spans="1:7" x14ac:dyDescent="0.25">
      <c r="A365" s="51"/>
      <c r="B365" s="51"/>
      <c r="C365" s="101"/>
      <c r="D365" s="51"/>
      <c r="E365" s="49"/>
      <c r="F365" s="49"/>
      <c r="G365" s="49"/>
    </row>
    <row r="366" spans="1:7" x14ac:dyDescent="0.25">
      <c r="A366" s="51"/>
      <c r="B366" s="51"/>
      <c r="C366" s="101"/>
      <c r="D366" s="51"/>
      <c r="E366" s="49"/>
      <c r="F366" s="49"/>
      <c r="G366" s="49"/>
    </row>
    <row r="367" spans="1:7" x14ac:dyDescent="0.25">
      <c r="A367" s="51"/>
      <c r="B367" s="51"/>
      <c r="C367" s="101"/>
      <c r="D367" s="51"/>
      <c r="E367" s="49"/>
      <c r="F367" s="49"/>
      <c r="G367" s="49"/>
    </row>
    <row r="368" spans="1:7" x14ac:dyDescent="0.25">
      <c r="A368" s="51"/>
      <c r="B368" s="51"/>
      <c r="C368" s="101"/>
      <c r="D368" s="51"/>
      <c r="E368" s="49"/>
      <c r="F368" s="49"/>
      <c r="G368" s="49"/>
    </row>
    <row r="369" spans="1:7" x14ac:dyDescent="0.25">
      <c r="A369" s="51"/>
      <c r="B369" s="51"/>
      <c r="C369" s="101"/>
      <c r="D369" s="51"/>
      <c r="E369" s="49"/>
      <c r="F369" s="49"/>
      <c r="G369" s="49"/>
    </row>
    <row r="370" spans="1:7" x14ac:dyDescent="0.25">
      <c r="A370" s="51"/>
      <c r="B370" s="51"/>
      <c r="C370" s="101"/>
      <c r="D370" s="51"/>
      <c r="E370" s="49"/>
      <c r="F370" s="49"/>
      <c r="G370" s="49"/>
    </row>
    <row r="371" spans="1:7" x14ac:dyDescent="0.25">
      <c r="A371" s="51"/>
      <c r="B371" s="51"/>
      <c r="C371" s="101"/>
      <c r="D371" s="51"/>
      <c r="E371" s="49"/>
      <c r="F371" s="49"/>
      <c r="G371" s="49"/>
    </row>
    <row r="372" spans="1:7" x14ac:dyDescent="0.25">
      <c r="A372" s="51"/>
      <c r="B372" s="51"/>
      <c r="C372" s="101"/>
      <c r="D372" s="51"/>
      <c r="E372" s="49"/>
      <c r="F372" s="49"/>
      <c r="G372" s="49"/>
    </row>
    <row r="373" spans="1:7" x14ac:dyDescent="0.25">
      <c r="A373" s="51"/>
      <c r="B373" s="51"/>
      <c r="C373" s="101"/>
      <c r="D373" s="51"/>
      <c r="E373" s="49"/>
      <c r="F373" s="49"/>
      <c r="G373" s="49"/>
    </row>
    <row r="374" spans="1:7" x14ac:dyDescent="0.25">
      <c r="A374" s="51"/>
      <c r="B374" s="51"/>
      <c r="C374" s="101"/>
      <c r="D374" s="51"/>
      <c r="E374" s="49"/>
      <c r="F374" s="49"/>
      <c r="G374" s="49"/>
    </row>
    <row r="375" spans="1:7" x14ac:dyDescent="0.25">
      <c r="A375" s="51"/>
      <c r="B375" s="51"/>
      <c r="C375" s="101"/>
      <c r="D375" s="51"/>
      <c r="E375" s="49"/>
      <c r="F375" s="49"/>
      <c r="G375" s="49"/>
    </row>
    <row r="376" spans="1:7" x14ac:dyDescent="0.25">
      <c r="A376" s="51"/>
      <c r="B376" s="51"/>
      <c r="C376" s="101"/>
      <c r="D376" s="51"/>
      <c r="E376" s="49"/>
      <c r="F376" s="49"/>
      <c r="G376" s="49"/>
    </row>
    <row r="377" spans="1:7" x14ac:dyDescent="0.25">
      <c r="A377" s="51"/>
      <c r="B377" s="51"/>
      <c r="C377" s="101"/>
      <c r="D377" s="51"/>
      <c r="E377" s="49"/>
      <c r="F377" s="49"/>
      <c r="G377" s="49"/>
    </row>
    <row r="378" spans="1:7" x14ac:dyDescent="0.25">
      <c r="A378" s="51"/>
      <c r="B378" s="51"/>
      <c r="C378" s="101"/>
      <c r="D378" s="51"/>
      <c r="E378" s="49"/>
      <c r="F378" s="49"/>
      <c r="G378" s="49"/>
    </row>
    <row r="379" spans="1:7" x14ac:dyDescent="0.25">
      <c r="A379" s="51"/>
      <c r="B379" s="51"/>
      <c r="C379" s="101"/>
      <c r="D379" s="51"/>
      <c r="E379" s="49"/>
      <c r="F379" s="49"/>
      <c r="G379" s="49"/>
    </row>
    <row r="380" spans="1:7" ht="18.75" customHeight="1" x14ac:dyDescent="0.25">
      <c r="A380" s="99"/>
      <c r="B380" s="113"/>
      <c r="C380" s="99"/>
      <c r="D380" s="99"/>
      <c r="E380" s="99"/>
      <c r="F380" s="99"/>
      <c r="G380" s="99"/>
    </row>
    <row r="381" spans="1:7" x14ac:dyDescent="0.25">
      <c r="A381" s="67"/>
      <c r="B381" s="67"/>
      <c r="C381" s="67"/>
      <c r="D381" s="67"/>
      <c r="E381" s="67"/>
      <c r="F381" s="67"/>
      <c r="G381" s="67"/>
    </row>
    <row r="382" spans="1:7" x14ac:dyDescent="0.25">
      <c r="A382" s="51"/>
      <c r="B382" s="51"/>
      <c r="C382" s="104"/>
      <c r="D382" s="63"/>
      <c r="E382" s="63"/>
      <c r="F382" s="79"/>
      <c r="G382" s="79"/>
    </row>
    <row r="383" spans="1:7" x14ac:dyDescent="0.25">
      <c r="A383" s="63"/>
      <c r="B383" s="51"/>
      <c r="C383" s="51"/>
      <c r="D383" s="63"/>
      <c r="E383" s="63"/>
      <c r="F383" s="79"/>
      <c r="G383" s="79"/>
    </row>
    <row r="384" spans="1:7" x14ac:dyDescent="0.25">
      <c r="A384" s="51"/>
      <c r="B384" s="51"/>
      <c r="C384" s="51"/>
      <c r="D384" s="63"/>
      <c r="E384" s="63"/>
      <c r="F384" s="79"/>
      <c r="G384" s="79"/>
    </row>
    <row r="385" spans="1:7" x14ac:dyDescent="0.25">
      <c r="A385" s="51"/>
      <c r="B385" s="65"/>
      <c r="C385" s="104"/>
      <c r="D385" s="104"/>
      <c r="E385" s="63"/>
      <c r="F385" s="109"/>
      <c r="G385" s="109"/>
    </row>
    <row r="386" spans="1:7" x14ac:dyDescent="0.25">
      <c r="A386" s="51"/>
      <c r="B386" s="65"/>
      <c r="C386" s="104"/>
      <c r="D386" s="104"/>
      <c r="E386" s="63"/>
      <c r="F386" s="109"/>
      <c r="G386" s="109"/>
    </row>
    <row r="387" spans="1:7" x14ac:dyDescent="0.25">
      <c r="A387" s="51"/>
      <c r="B387" s="65"/>
      <c r="C387" s="104"/>
      <c r="D387" s="104"/>
      <c r="E387" s="63"/>
      <c r="F387" s="109"/>
      <c r="G387" s="109"/>
    </row>
    <row r="388" spans="1:7" x14ac:dyDescent="0.25">
      <c r="A388" s="51"/>
      <c r="B388" s="65"/>
      <c r="C388" s="104"/>
      <c r="D388" s="104"/>
      <c r="E388" s="63"/>
      <c r="F388" s="109"/>
      <c r="G388" s="109"/>
    </row>
    <row r="389" spans="1:7" x14ac:dyDescent="0.25">
      <c r="A389" s="51"/>
      <c r="B389" s="65"/>
      <c r="C389" s="104"/>
      <c r="D389" s="104"/>
      <c r="E389" s="63"/>
      <c r="F389" s="109"/>
      <c r="G389" s="109"/>
    </row>
    <row r="390" spans="1:7" x14ac:dyDescent="0.25">
      <c r="A390" s="51"/>
      <c r="B390" s="65"/>
      <c r="C390" s="104"/>
      <c r="D390" s="104"/>
      <c r="E390" s="63"/>
      <c r="F390" s="109"/>
      <c r="G390" s="109"/>
    </row>
    <row r="391" spans="1:7" x14ac:dyDescent="0.25">
      <c r="A391" s="51"/>
      <c r="B391" s="65"/>
      <c r="C391" s="104"/>
      <c r="D391" s="104"/>
      <c r="E391" s="63"/>
      <c r="F391" s="109"/>
      <c r="G391" s="109"/>
    </row>
    <row r="392" spans="1:7" x14ac:dyDescent="0.25">
      <c r="A392" s="51"/>
      <c r="B392" s="65"/>
      <c r="C392" s="104"/>
      <c r="D392" s="105"/>
      <c r="E392" s="63"/>
      <c r="F392" s="109"/>
      <c r="G392" s="109"/>
    </row>
    <row r="393" spans="1:7" x14ac:dyDescent="0.25">
      <c r="A393" s="51"/>
      <c r="B393" s="65"/>
      <c r="C393" s="104"/>
      <c r="D393" s="105"/>
      <c r="E393" s="63"/>
      <c r="F393" s="109"/>
      <c r="G393" s="109"/>
    </row>
    <row r="394" spans="1:7" x14ac:dyDescent="0.25">
      <c r="A394" s="51"/>
      <c r="B394" s="65"/>
      <c r="C394" s="104"/>
      <c r="D394" s="105"/>
      <c r="E394" s="65"/>
      <c r="F394" s="109"/>
      <c r="G394" s="109"/>
    </row>
    <row r="395" spans="1:7" x14ac:dyDescent="0.25">
      <c r="A395" s="51"/>
      <c r="B395" s="65"/>
      <c r="C395" s="104"/>
      <c r="D395" s="105"/>
      <c r="E395" s="65"/>
      <c r="F395" s="109"/>
      <c r="G395" s="109"/>
    </row>
    <row r="396" spans="1:7" x14ac:dyDescent="0.25">
      <c r="A396" s="51"/>
      <c r="B396" s="65"/>
      <c r="C396" s="104"/>
      <c r="D396" s="105"/>
      <c r="E396" s="65"/>
      <c r="F396" s="109"/>
      <c r="G396" s="109"/>
    </row>
    <row r="397" spans="1:7" x14ac:dyDescent="0.25">
      <c r="A397" s="51"/>
      <c r="B397" s="65"/>
      <c r="C397" s="104"/>
      <c r="D397" s="105"/>
      <c r="E397" s="65"/>
      <c r="F397" s="109"/>
      <c r="G397" s="109"/>
    </row>
    <row r="398" spans="1:7" x14ac:dyDescent="0.25">
      <c r="A398" s="51"/>
      <c r="B398" s="65"/>
      <c r="C398" s="104"/>
      <c r="D398" s="105"/>
      <c r="E398" s="65"/>
      <c r="F398" s="109"/>
      <c r="G398" s="109"/>
    </row>
    <row r="399" spans="1:7" x14ac:dyDescent="0.25">
      <c r="A399" s="51"/>
      <c r="B399" s="65"/>
      <c r="C399" s="104"/>
      <c r="D399" s="105"/>
      <c r="E399" s="65"/>
      <c r="F399" s="109"/>
      <c r="G399" s="109"/>
    </row>
    <row r="400" spans="1:7" x14ac:dyDescent="0.25">
      <c r="A400" s="51"/>
      <c r="B400" s="65"/>
      <c r="C400" s="104"/>
      <c r="D400" s="105"/>
      <c r="E400" s="51"/>
      <c r="F400" s="109"/>
      <c r="G400" s="109"/>
    </row>
    <row r="401" spans="1:7" x14ac:dyDescent="0.25">
      <c r="A401" s="51"/>
      <c r="B401" s="65"/>
      <c r="C401" s="104"/>
      <c r="D401" s="105"/>
      <c r="E401" s="81"/>
      <c r="F401" s="109"/>
      <c r="G401" s="109"/>
    </row>
    <row r="402" spans="1:7" x14ac:dyDescent="0.25">
      <c r="A402" s="51"/>
      <c r="B402" s="65"/>
      <c r="C402" s="104"/>
      <c r="D402" s="105"/>
      <c r="E402" s="81"/>
      <c r="F402" s="109"/>
      <c r="G402" s="109"/>
    </row>
    <row r="403" spans="1:7" x14ac:dyDescent="0.25">
      <c r="A403" s="51"/>
      <c r="B403" s="65"/>
      <c r="C403" s="104"/>
      <c r="D403" s="105"/>
      <c r="E403" s="81"/>
      <c r="F403" s="109"/>
      <c r="G403" s="109"/>
    </row>
    <row r="404" spans="1:7" x14ac:dyDescent="0.25">
      <c r="A404" s="51"/>
      <c r="B404" s="65"/>
      <c r="C404" s="104"/>
      <c r="D404" s="105"/>
      <c r="E404" s="81"/>
      <c r="F404" s="109"/>
      <c r="G404" s="109"/>
    </row>
    <row r="405" spans="1:7" x14ac:dyDescent="0.25">
      <c r="A405" s="51"/>
      <c r="B405" s="65"/>
      <c r="C405" s="104"/>
      <c r="D405" s="105"/>
      <c r="E405" s="81"/>
      <c r="F405" s="109"/>
      <c r="G405" s="109"/>
    </row>
    <row r="406" spans="1:7" x14ac:dyDescent="0.25">
      <c r="A406" s="51"/>
      <c r="B406" s="65"/>
      <c r="C406" s="104"/>
      <c r="D406" s="105"/>
      <c r="E406" s="81"/>
      <c r="F406" s="109"/>
      <c r="G406" s="109"/>
    </row>
    <row r="407" spans="1:7" x14ac:dyDescent="0.25">
      <c r="A407" s="51"/>
      <c r="B407" s="65"/>
      <c r="C407" s="104"/>
      <c r="D407" s="105"/>
      <c r="E407" s="81"/>
      <c r="F407" s="109"/>
      <c r="G407" s="109"/>
    </row>
    <row r="408" spans="1:7" x14ac:dyDescent="0.25">
      <c r="A408" s="51"/>
      <c r="B408" s="65"/>
      <c r="C408" s="104"/>
      <c r="D408" s="105"/>
      <c r="E408" s="81"/>
      <c r="F408" s="109"/>
      <c r="G408" s="109"/>
    </row>
    <row r="409" spans="1:7" x14ac:dyDescent="0.25">
      <c r="A409" s="51"/>
      <c r="B409" s="75"/>
      <c r="C409" s="106"/>
      <c r="D409" s="73"/>
      <c r="E409" s="81"/>
      <c r="F409" s="110"/>
      <c r="G409" s="110"/>
    </row>
    <row r="410" spans="1:7" x14ac:dyDescent="0.25">
      <c r="A410" s="67"/>
      <c r="B410" s="67"/>
      <c r="C410" s="67"/>
      <c r="D410" s="67"/>
      <c r="E410" s="67"/>
      <c r="F410" s="67"/>
      <c r="G410" s="67"/>
    </row>
    <row r="411" spans="1:7" x14ac:dyDescent="0.25">
      <c r="A411" s="51"/>
      <c r="B411" s="51"/>
      <c r="C411" s="101"/>
      <c r="D411" s="51"/>
      <c r="E411" s="51"/>
      <c r="F411" s="51"/>
      <c r="G411" s="51"/>
    </row>
    <row r="412" spans="1:7" x14ac:dyDescent="0.25">
      <c r="A412" s="51"/>
      <c r="B412" s="51"/>
      <c r="C412" s="51"/>
      <c r="D412" s="51"/>
      <c r="E412" s="51"/>
      <c r="F412" s="51"/>
      <c r="G412" s="51"/>
    </row>
    <row r="413" spans="1:7" x14ac:dyDescent="0.25">
      <c r="A413" s="51"/>
      <c r="B413" s="65"/>
      <c r="C413" s="51"/>
      <c r="D413" s="51"/>
      <c r="E413" s="51"/>
      <c r="F413" s="51"/>
      <c r="G413" s="51"/>
    </row>
    <row r="414" spans="1:7" x14ac:dyDescent="0.25">
      <c r="A414" s="51"/>
      <c r="B414" s="51"/>
      <c r="C414" s="104"/>
      <c r="D414" s="105"/>
      <c r="E414" s="51"/>
      <c r="F414" s="109"/>
      <c r="G414" s="109"/>
    </row>
    <row r="415" spans="1:7" x14ac:dyDescent="0.25">
      <c r="A415" s="51"/>
      <c r="B415" s="51"/>
      <c r="C415" s="104"/>
      <c r="D415" s="105"/>
      <c r="E415" s="51"/>
      <c r="F415" s="109"/>
      <c r="G415" s="109"/>
    </row>
    <row r="416" spans="1:7" x14ac:dyDescent="0.25">
      <c r="A416" s="51"/>
      <c r="B416" s="51"/>
      <c r="C416" s="104"/>
      <c r="D416" s="105"/>
      <c r="E416" s="51"/>
      <c r="F416" s="109"/>
      <c r="G416" s="109"/>
    </row>
    <row r="417" spans="1:7" x14ac:dyDescent="0.25">
      <c r="A417" s="51"/>
      <c r="B417" s="51"/>
      <c r="C417" s="104"/>
      <c r="D417" s="105"/>
      <c r="E417" s="51"/>
      <c r="F417" s="109"/>
      <c r="G417" s="109"/>
    </row>
    <row r="418" spans="1:7" x14ac:dyDescent="0.25">
      <c r="A418" s="51"/>
      <c r="B418" s="51"/>
      <c r="C418" s="104"/>
      <c r="D418" s="105"/>
      <c r="E418" s="51"/>
      <c r="F418" s="109"/>
      <c r="G418" s="109"/>
    </row>
    <row r="419" spans="1:7" x14ac:dyDescent="0.25">
      <c r="A419" s="51"/>
      <c r="B419" s="51"/>
      <c r="C419" s="104"/>
      <c r="D419" s="105"/>
      <c r="E419" s="51"/>
      <c r="F419" s="109"/>
      <c r="G419" s="109"/>
    </row>
    <row r="420" spans="1:7" x14ac:dyDescent="0.25">
      <c r="A420" s="51"/>
      <c r="B420" s="51"/>
      <c r="C420" s="104"/>
      <c r="D420" s="105"/>
      <c r="E420" s="51"/>
      <c r="F420" s="109"/>
      <c r="G420" s="109"/>
    </row>
    <row r="421" spans="1:7" x14ac:dyDescent="0.25">
      <c r="A421" s="51"/>
      <c r="B421" s="51"/>
      <c r="C421" s="104"/>
      <c r="D421" s="105"/>
      <c r="E421" s="51"/>
      <c r="F421" s="109"/>
      <c r="G421" s="109"/>
    </row>
    <row r="422" spans="1:7" x14ac:dyDescent="0.25">
      <c r="A422" s="51"/>
      <c r="B422" s="75"/>
      <c r="C422" s="104"/>
      <c r="D422" s="105"/>
      <c r="E422" s="51"/>
      <c r="F422" s="101"/>
      <c r="G422" s="101"/>
    </row>
    <row r="423" spans="1:7" x14ac:dyDescent="0.25">
      <c r="A423" s="51"/>
      <c r="B423" s="77"/>
      <c r="C423" s="104"/>
      <c r="D423" s="105"/>
      <c r="E423" s="51"/>
      <c r="F423" s="109"/>
      <c r="G423" s="109"/>
    </row>
    <row r="424" spans="1:7" x14ac:dyDescent="0.25">
      <c r="A424" s="51"/>
      <c r="B424" s="77"/>
      <c r="C424" s="104"/>
      <c r="D424" s="105"/>
      <c r="E424" s="51"/>
      <c r="F424" s="109"/>
      <c r="G424" s="109"/>
    </row>
    <row r="425" spans="1:7" x14ac:dyDescent="0.25">
      <c r="A425" s="51"/>
      <c r="B425" s="77"/>
      <c r="C425" s="104"/>
      <c r="D425" s="105"/>
      <c r="E425" s="51"/>
      <c r="F425" s="109"/>
      <c r="G425" s="109"/>
    </row>
    <row r="426" spans="1:7" x14ac:dyDescent="0.25">
      <c r="A426" s="51"/>
      <c r="B426" s="77"/>
      <c r="C426" s="104"/>
      <c r="D426" s="105"/>
      <c r="E426" s="51"/>
      <c r="F426" s="109"/>
      <c r="G426" s="109"/>
    </row>
    <row r="427" spans="1:7" x14ac:dyDescent="0.25">
      <c r="A427" s="51"/>
      <c r="B427" s="77"/>
      <c r="C427" s="104"/>
      <c r="D427" s="105"/>
      <c r="E427" s="51"/>
      <c r="F427" s="109"/>
      <c r="G427" s="109"/>
    </row>
    <row r="428" spans="1:7" x14ac:dyDescent="0.25">
      <c r="A428" s="51"/>
      <c r="B428" s="77"/>
      <c r="C428" s="104"/>
      <c r="D428" s="105"/>
      <c r="E428" s="51"/>
      <c r="F428" s="109"/>
      <c r="G428" s="109"/>
    </row>
    <row r="429" spans="1:7" x14ac:dyDescent="0.25">
      <c r="A429" s="51"/>
      <c r="B429" s="77"/>
      <c r="C429" s="51"/>
      <c r="D429" s="51"/>
      <c r="E429" s="51"/>
      <c r="F429" s="74"/>
      <c r="G429" s="74"/>
    </row>
    <row r="430" spans="1:7" x14ac:dyDescent="0.25">
      <c r="A430" s="51"/>
      <c r="B430" s="77"/>
      <c r="C430" s="51"/>
      <c r="D430" s="51"/>
      <c r="E430" s="51"/>
      <c r="F430" s="74"/>
      <c r="G430" s="74"/>
    </row>
    <row r="431" spans="1:7" x14ac:dyDescent="0.25">
      <c r="A431" s="51"/>
      <c r="B431" s="77"/>
      <c r="C431" s="51"/>
      <c r="D431" s="51"/>
      <c r="E431" s="51"/>
      <c r="F431" s="81"/>
      <c r="G431" s="81"/>
    </row>
    <row r="432" spans="1:7" x14ac:dyDescent="0.25">
      <c r="A432" s="67"/>
      <c r="B432" s="67"/>
      <c r="C432" s="67"/>
      <c r="D432" s="67"/>
      <c r="E432" s="67"/>
      <c r="F432" s="67"/>
      <c r="G432" s="67"/>
    </row>
    <row r="433" spans="1:7" x14ac:dyDescent="0.25">
      <c r="A433" s="51"/>
      <c r="B433" s="51"/>
      <c r="C433" s="101"/>
      <c r="D433" s="51"/>
      <c r="E433" s="51"/>
      <c r="F433" s="51"/>
      <c r="G433" s="51"/>
    </row>
    <row r="434" spans="1:7" x14ac:dyDescent="0.25">
      <c r="A434" s="51"/>
      <c r="B434" s="51"/>
      <c r="C434" s="51"/>
      <c r="D434" s="51"/>
      <c r="E434" s="51"/>
      <c r="F434" s="51"/>
      <c r="G434" s="51"/>
    </row>
    <row r="435" spans="1:7" x14ac:dyDescent="0.25">
      <c r="A435" s="51"/>
      <c r="B435" s="65"/>
      <c r="C435" s="51"/>
      <c r="D435" s="51"/>
      <c r="E435" s="51"/>
      <c r="F435" s="51"/>
      <c r="G435" s="51"/>
    </row>
    <row r="436" spans="1:7" x14ac:dyDescent="0.25">
      <c r="A436" s="51"/>
      <c r="B436" s="51"/>
      <c r="C436" s="104"/>
      <c r="D436" s="105"/>
      <c r="E436" s="51"/>
      <c r="F436" s="109"/>
      <c r="G436" s="109"/>
    </row>
    <row r="437" spans="1:7" x14ac:dyDescent="0.25">
      <c r="A437" s="51"/>
      <c r="B437" s="51"/>
      <c r="C437" s="104"/>
      <c r="D437" s="105"/>
      <c r="E437" s="51"/>
      <c r="F437" s="109"/>
      <c r="G437" s="109"/>
    </row>
    <row r="438" spans="1:7" x14ac:dyDescent="0.25">
      <c r="A438" s="51"/>
      <c r="B438" s="51"/>
      <c r="C438" s="104"/>
      <c r="D438" s="105"/>
      <c r="E438" s="51"/>
      <c r="F438" s="109"/>
      <c r="G438" s="109"/>
    </row>
    <row r="439" spans="1:7" x14ac:dyDescent="0.25">
      <c r="A439" s="51"/>
      <c r="B439" s="51"/>
      <c r="C439" s="104"/>
      <c r="D439" s="105"/>
      <c r="E439" s="51"/>
      <c r="F439" s="109"/>
      <c r="G439" s="109"/>
    </row>
    <row r="440" spans="1:7" x14ac:dyDescent="0.25">
      <c r="A440" s="51"/>
      <c r="B440" s="51"/>
      <c r="C440" s="104"/>
      <c r="D440" s="105"/>
      <c r="E440" s="51"/>
      <c r="F440" s="109"/>
      <c r="G440" s="109"/>
    </row>
    <row r="441" spans="1:7" x14ac:dyDescent="0.25">
      <c r="A441" s="51"/>
      <c r="B441" s="51"/>
      <c r="C441" s="104"/>
      <c r="D441" s="105"/>
      <c r="E441" s="51"/>
      <c r="F441" s="109"/>
      <c r="G441" s="109"/>
    </row>
    <row r="442" spans="1:7" x14ac:dyDescent="0.25">
      <c r="A442" s="51"/>
      <c r="B442" s="51"/>
      <c r="C442" s="104"/>
      <c r="D442" s="105"/>
      <c r="E442" s="51"/>
      <c r="F442" s="109"/>
      <c r="G442" s="109"/>
    </row>
    <row r="443" spans="1:7" x14ac:dyDescent="0.25">
      <c r="A443" s="51"/>
      <c r="B443" s="51"/>
      <c r="C443" s="104"/>
      <c r="D443" s="105"/>
      <c r="E443" s="51"/>
      <c r="F443" s="109"/>
      <c r="G443" s="109"/>
    </row>
    <row r="444" spans="1:7" x14ac:dyDescent="0.25">
      <c r="A444" s="51"/>
      <c r="B444" s="75"/>
      <c r="C444" s="104"/>
      <c r="D444" s="105"/>
      <c r="E444" s="51"/>
      <c r="F444" s="101"/>
      <c r="G444" s="101"/>
    </row>
    <row r="445" spans="1:7" x14ac:dyDescent="0.25">
      <c r="A445" s="51"/>
      <c r="B445" s="77"/>
      <c r="C445" s="104"/>
      <c r="D445" s="105"/>
      <c r="E445" s="51"/>
      <c r="F445" s="109"/>
      <c r="G445" s="109"/>
    </row>
    <row r="446" spans="1:7" x14ac:dyDescent="0.25">
      <c r="A446" s="51"/>
      <c r="B446" s="77"/>
      <c r="C446" s="104"/>
      <c r="D446" s="105"/>
      <c r="E446" s="51"/>
      <c r="F446" s="109"/>
      <c r="G446" s="109"/>
    </row>
    <row r="447" spans="1:7" x14ac:dyDescent="0.25">
      <c r="A447" s="51"/>
      <c r="B447" s="77"/>
      <c r="C447" s="104"/>
      <c r="D447" s="105"/>
      <c r="E447" s="51"/>
      <c r="F447" s="109"/>
      <c r="G447" s="109"/>
    </row>
    <row r="448" spans="1:7" x14ac:dyDescent="0.25">
      <c r="A448" s="51"/>
      <c r="B448" s="77"/>
      <c r="C448" s="104"/>
      <c r="D448" s="105"/>
      <c r="E448" s="51"/>
      <c r="F448" s="109"/>
      <c r="G448" s="109"/>
    </row>
    <row r="449" spans="1:7" x14ac:dyDescent="0.25">
      <c r="A449" s="51"/>
      <c r="B449" s="77"/>
      <c r="C449" s="104"/>
      <c r="D449" s="105"/>
      <c r="E449" s="51"/>
      <c r="F449" s="109"/>
      <c r="G449" s="109"/>
    </row>
    <row r="450" spans="1:7" x14ac:dyDescent="0.25">
      <c r="A450" s="51"/>
      <c r="B450" s="77"/>
      <c r="C450" s="104"/>
      <c r="D450" s="105"/>
      <c r="E450" s="51"/>
      <c r="F450" s="109"/>
      <c r="G450" s="109"/>
    </row>
    <row r="451" spans="1:7" x14ac:dyDescent="0.25">
      <c r="A451" s="51"/>
      <c r="B451" s="77"/>
      <c r="C451" s="51"/>
      <c r="D451" s="51"/>
      <c r="E451" s="51"/>
      <c r="F451" s="109"/>
      <c r="G451" s="109"/>
    </row>
    <row r="452" spans="1:7" x14ac:dyDescent="0.25">
      <c r="A452" s="51"/>
      <c r="B452" s="77"/>
      <c r="C452" s="51"/>
      <c r="D452" s="51"/>
      <c r="E452" s="51"/>
      <c r="F452" s="109"/>
      <c r="G452" s="109"/>
    </row>
    <row r="453" spans="1:7" x14ac:dyDescent="0.25">
      <c r="A453" s="51"/>
      <c r="B453" s="77"/>
      <c r="C453" s="51"/>
      <c r="D453" s="51"/>
      <c r="E453" s="51"/>
      <c r="F453" s="109"/>
      <c r="G453" s="101"/>
    </row>
    <row r="454" spans="1:7" x14ac:dyDescent="0.25">
      <c r="A454" s="67"/>
      <c r="B454" s="67"/>
      <c r="C454" s="67"/>
      <c r="D454" s="67"/>
      <c r="E454" s="67"/>
      <c r="F454" s="67"/>
      <c r="G454" s="67"/>
    </row>
    <row r="455" spans="1:7" x14ac:dyDescent="0.25">
      <c r="A455" s="51"/>
      <c r="B455" s="65"/>
      <c r="C455" s="101"/>
      <c r="D455" s="101"/>
      <c r="E455" s="51"/>
      <c r="F455" s="51"/>
      <c r="G455" s="51"/>
    </row>
    <row r="456" spans="1:7" x14ac:dyDescent="0.25">
      <c r="A456" s="51"/>
      <c r="B456" s="65"/>
      <c r="C456" s="101"/>
      <c r="D456" s="101"/>
      <c r="E456" s="51"/>
      <c r="F456" s="51"/>
      <c r="G456" s="51"/>
    </row>
    <row r="457" spans="1:7" x14ac:dyDescent="0.25">
      <c r="A457" s="51"/>
      <c r="B457" s="65"/>
      <c r="C457" s="101"/>
      <c r="D457" s="101"/>
      <c r="E457" s="51"/>
      <c r="F457" s="51"/>
      <c r="G457" s="51"/>
    </row>
    <row r="458" spans="1:7" x14ac:dyDescent="0.25">
      <c r="A458" s="51"/>
      <c r="B458" s="65"/>
      <c r="C458" s="101"/>
      <c r="D458" s="101"/>
      <c r="E458" s="51"/>
      <c r="F458" s="51"/>
      <c r="G458" s="51"/>
    </row>
    <row r="459" spans="1:7" x14ac:dyDescent="0.25">
      <c r="A459" s="51"/>
      <c r="B459" s="65"/>
      <c r="C459" s="101"/>
      <c r="D459" s="101"/>
      <c r="E459" s="51"/>
      <c r="F459" s="51"/>
      <c r="G459" s="51"/>
    </row>
    <row r="460" spans="1:7" x14ac:dyDescent="0.25">
      <c r="A460" s="51"/>
      <c r="B460" s="65"/>
      <c r="C460" s="101"/>
      <c r="D460" s="101"/>
      <c r="E460" s="51"/>
      <c r="F460" s="51"/>
      <c r="G460" s="51"/>
    </row>
    <row r="461" spans="1:7" x14ac:dyDescent="0.25">
      <c r="A461" s="51"/>
      <c r="B461" s="65"/>
      <c r="C461" s="101"/>
      <c r="D461" s="101"/>
      <c r="E461" s="51"/>
      <c r="F461" s="51"/>
      <c r="G461" s="51"/>
    </row>
    <row r="462" spans="1:7" x14ac:dyDescent="0.25">
      <c r="A462" s="51"/>
      <c r="B462" s="65"/>
      <c r="C462" s="101"/>
      <c r="D462" s="101"/>
      <c r="E462" s="51"/>
      <c r="F462" s="51"/>
      <c r="G462" s="51"/>
    </row>
    <row r="463" spans="1:7" x14ac:dyDescent="0.25">
      <c r="A463" s="51"/>
      <c r="B463" s="65"/>
      <c r="C463" s="101"/>
      <c r="D463" s="101"/>
      <c r="E463" s="51"/>
      <c r="F463" s="51"/>
      <c r="G463" s="51"/>
    </row>
    <row r="464" spans="1:7" x14ac:dyDescent="0.25">
      <c r="A464" s="51"/>
      <c r="B464" s="65"/>
      <c r="C464" s="101"/>
      <c r="D464" s="101"/>
      <c r="E464" s="51"/>
      <c r="F464" s="51"/>
      <c r="G464" s="51"/>
    </row>
    <row r="465" spans="1:7" x14ac:dyDescent="0.25">
      <c r="A465" s="51"/>
      <c r="B465" s="77"/>
      <c r="C465" s="101"/>
      <c r="D465" s="51"/>
      <c r="E465" s="51"/>
      <c r="F465" s="51"/>
      <c r="G465" s="51"/>
    </row>
    <row r="466" spans="1:7" x14ac:dyDescent="0.25">
      <c r="A466" s="51"/>
      <c r="B466" s="77"/>
      <c r="C466" s="101"/>
      <c r="D466" s="51"/>
      <c r="E466" s="51"/>
      <c r="F466" s="51"/>
      <c r="G466" s="51"/>
    </row>
    <row r="467" spans="1:7" x14ac:dyDescent="0.25">
      <c r="A467" s="51"/>
      <c r="B467" s="77"/>
      <c r="C467" s="101"/>
      <c r="D467" s="51"/>
      <c r="E467" s="51"/>
      <c r="F467" s="51"/>
      <c r="G467" s="51"/>
    </row>
    <row r="468" spans="1:7" x14ac:dyDescent="0.25">
      <c r="A468" s="51"/>
      <c r="B468" s="77"/>
      <c r="C468" s="101"/>
      <c r="D468" s="51"/>
      <c r="E468" s="51"/>
      <c r="F468" s="51"/>
      <c r="G468" s="51"/>
    </row>
    <row r="469" spans="1:7" x14ac:dyDescent="0.25">
      <c r="A469" s="51"/>
      <c r="B469" s="77"/>
      <c r="C469" s="101"/>
      <c r="D469" s="51"/>
      <c r="E469" s="51"/>
      <c r="F469" s="51"/>
      <c r="G469" s="51"/>
    </row>
    <row r="470" spans="1:7" x14ac:dyDescent="0.25">
      <c r="A470" s="51"/>
      <c r="B470" s="77"/>
      <c r="C470" s="101"/>
      <c r="D470" s="51"/>
      <c r="E470" s="51"/>
      <c r="F470" s="51"/>
      <c r="G470" s="51"/>
    </row>
    <row r="471" spans="1:7" x14ac:dyDescent="0.25">
      <c r="A471" s="51"/>
      <c r="B471" s="77"/>
      <c r="C471" s="101"/>
      <c r="D471" s="51"/>
      <c r="E471" s="51"/>
      <c r="F471" s="51"/>
      <c r="G471" s="51"/>
    </row>
    <row r="472" spans="1:7" x14ac:dyDescent="0.25">
      <c r="A472" s="51"/>
      <c r="B472" s="77"/>
      <c r="C472" s="101"/>
      <c r="D472" s="51"/>
      <c r="E472" s="51"/>
      <c r="F472" s="51"/>
      <c r="G472" s="51"/>
    </row>
    <row r="473" spans="1:7" x14ac:dyDescent="0.25">
      <c r="A473" s="51"/>
      <c r="B473" s="77"/>
      <c r="C473" s="101"/>
      <c r="D473" s="51"/>
      <c r="E473" s="51"/>
      <c r="F473" s="51"/>
      <c r="G473" s="51"/>
    </row>
    <row r="474" spans="1:7" x14ac:dyDescent="0.25">
      <c r="A474" s="51"/>
      <c r="B474" s="77"/>
      <c r="C474" s="101"/>
      <c r="D474" s="51"/>
      <c r="E474" s="51"/>
      <c r="F474" s="51"/>
      <c r="G474" s="51"/>
    </row>
    <row r="475" spans="1:7" x14ac:dyDescent="0.25">
      <c r="A475" s="51"/>
      <c r="B475" s="77"/>
      <c r="C475" s="101"/>
      <c r="D475" s="51"/>
      <c r="E475" s="51"/>
      <c r="F475" s="51"/>
      <c r="G475" s="51"/>
    </row>
    <row r="476" spans="1:7" x14ac:dyDescent="0.25">
      <c r="A476" s="51"/>
      <c r="B476" s="77"/>
      <c r="C476" s="101"/>
      <c r="D476" s="51"/>
      <c r="E476" s="51"/>
      <c r="F476" s="51"/>
      <c r="G476" s="49"/>
    </row>
    <row r="477" spans="1:7" x14ac:dyDescent="0.25">
      <c r="A477" s="51"/>
      <c r="B477" s="77"/>
      <c r="C477" s="101"/>
      <c r="D477" s="51"/>
      <c r="E477" s="51"/>
      <c r="F477" s="51"/>
      <c r="G477" s="49"/>
    </row>
    <row r="478" spans="1:7" x14ac:dyDescent="0.25">
      <c r="A478" s="51"/>
      <c r="B478" s="77"/>
      <c r="C478" s="101"/>
      <c r="D478" s="51"/>
      <c r="E478" s="51"/>
      <c r="F478" s="51"/>
      <c r="G478" s="49"/>
    </row>
    <row r="479" spans="1:7" x14ac:dyDescent="0.25">
      <c r="A479" s="51"/>
      <c r="B479" s="77"/>
      <c r="C479" s="101"/>
      <c r="D479" s="78"/>
      <c r="E479" s="78"/>
      <c r="F479" s="78"/>
      <c r="G479" s="78"/>
    </row>
    <row r="480" spans="1:7" x14ac:dyDescent="0.25">
      <c r="A480" s="51"/>
      <c r="B480" s="77"/>
      <c r="C480" s="101"/>
      <c r="D480" s="78"/>
      <c r="E480" s="78"/>
      <c r="F480" s="78"/>
      <c r="G480" s="78"/>
    </row>
    <row r="481" spans="1:7" x14ac:dyDescent="0.25">
      <c r="A481" s="51"/>
      <c r="B481" s="77"/>
      <c r="C481" s="101"/>
      <c r="D481" s="78"/>
      <c r="E481" s="78"/>
      <c r="F481" s="78"/>
      <c r="G481" s="78"/>
    </row>
    <row r="482" spans="1:7" x14ac:dyDescent="0.25">
      <c r="A482" s="67"/>
      <c r="B482" s="67"/>
      <c r="C482" s="67"/>
      <c r="D482" s="67"/>
      <c r="E482" s="67"/>
      <c r="F482" s="67"/>
      <c r="G482" s="67"/>
    </row>
    <row r="483" spans="1:7" x14ac:dyDescent="0.25">
      <c r="A483" s="51"/>
      <c r="B483" s="65"/>
      <c r="C483" s="51"/>
      <c r="D483" s="51"/>
      <c r="E483" s="57"/>
      <c r="F483" s="109"/>
      <c r="G483" s="109"/>
    </row>
    <row r="484" spans="1:7" x14ac:dyDescent="0.25">
      <c r="A484" s="51"/>
      <c r="B484" s="65"/>
      <c r="C484" s="51"/>
      <c r="D484" s="51"/>
      <c r="E484" s="57"/>
      <c r="F484" s="109"/>
      <c r="G484" s="109"/>
    </row>
    <row r="485" spans="1:7" x14ac:dyDescent="0.25">
      <c r="A485" s="51"/>
      <c r="B485" s="65"/>
      <c r="C485" s="51"/>
      <c r="D485" s="51"/>
      <c r="E485" s="57"/>
      <c r="F485" s="109"/>
      <c r="G485" s="109"/>
    </row>
    <row r="486" spans="1:7" x14ac:dyDescent="0.25">
      <c r="A486" s="51"/>
      <c r="B486" s="65"/>
      <c r="C486" s="51"/>
      <c r="D486" s="51"/>
      <c r="E486" s="57"/>
      <c r="F486" s="109"/>
      <c r="G486" s="109"/>
    </row>
    <row r="487" spans="1:7" x14ac:dyDescent="0.25">
      <c r="A487" s="51"/>
      <c r="B487" s="65"/>
      <c r="C487" s="51"/>
      <c r="D487" s="51"/>
      <c r="E487" s="57"/>
      <c r="F487" s="109"/>
      <c r="G487" s="109"/>
    </row>
    <row r="488" spans="1:7" x14ac:dyDescent="0.25">
      <c r="A488" s="51"/>
      <c r="B488" s="65"/>
      <c r="C488" s="51"/>
      <c r="D488" s="51"/>
      <c r="E488" s="57"/>
      <c r="F488" s="109"/>
      <c r="G488" s="109"/>
    </row>
    <row r="489" spans="1:7" x14ac:dyDescent="0.25">
      <c r="A489" s="51"/>
      <c r="B489" s="65"/>
      <c r="C489" s="51"/>
      <c r="D489" s="51"/>
      <c r="E489" s="57"/>
      <c r="F489" s="109"/>
      <c r="G489" s="109"/>
    </row>
    <row r="490" spans="1:7" x14ac:dyDescent="0.25">
      <c r="A490" s="51"/>
      <c r="B490" s="65"/>
      <c r="C490" s="51"/>
      <c r="D490" s="51"/>
      <c r="E490" s="57"/>
      <c r="F490" s="109"/>
      <c r="G490" s="109"/>
    </row>
    <row r="491" spans="1:7" x14ac:dyDescent="0.25">
      <c r="A491" s="51"/>
      <c r="B491" s="65"/>
      <c r="C491" s="51"/>
      <c r="D491" s="51"/>
      <c r="E491" s="57"/>
      <c r="F491" s="109"/>
      <c r="G491" s="109"/>
    </row>
    <row r="492" spans="1:7" x14ac:dyDescent="0.25">
      <c r="A492" s="51"/>
      <c r="B492" s="65"/>
      <c r="C492" s="51"/>
      <c r="D492" s="51"/>
      <c r="E492" s="57"/>
      <c r="F492" s="109"/>
      <c r="G492" s="109"/>
    </row>
    <row r="493" spans="1:7" x14ac:dyDescent="0.25">
      <c r="A493" s="51"/>
      <c r="B493" s="65"/>
      <c r="C493" s="51"/>
      <c r="D493" s="51"/>
      <c r="E493" s="57"/>
      <c r="F493" s="109"/>
      <c r="G493" s="109"/>
    </row>
    <row r="494" spans="1:7" x14ac:dyDescent="0.25">
      <c r="A494" s="51"/>
      <c r="B494" s="65"/>
      <c r="C494" s="51"/>
      <c r="D494" s="51"/>
      <c r="E494" s="57"/>
      <c r="F494" s="109"/>
      <c r="G494" s="109"/>
    </row>
    <row r="495" spans="1:7" x14ac:dyDescent="0.25">
      <c r="A495" s="51"/>
      <c r="B495" s="65"/>
      <c r="C495" s="51"/>
      <c r="D495" s="51"/>
      <c r="E495" s="57"/>
      <c r="F495" s="109"/>
      <c r="G495" s="109"/>
    </row>
    <row r="496" spans="1:7" x14ac:dyDescent="0.25">
      <c r="A496" s="51"/>
      <c r="B496" s="65"/>
      <c r="C496" s="51"/>
      <c r="D496" s="51"/>
      <c r="E496" s="57"/>
      <c r="F496" s="109"/>
      <c r="G496" s="109"/>
    </row>
    <row r="497" spans="1:7" x14ac:dyDescent="0.25">
      <c r="A497" s="51"/>
      <c r="B497" s="65"/>
      <c r="C497" s="51"/>
      <c r="D497" s="51"/>
      <c r="E497" s="57"/>
      <c r="F497" s="109"/>
      <c r="G497" s="109"/>
    </row>
    <row r="498" spans="1:7" x14ac:dyDescent="0.25">
      <c r="A498" s="51"/>
      <c r="B498" s="65"/>
      <c r="C498" s="51"/>
      <c r="D498" s="51"/>
      <c r="E498" s="57"/>
      <c r="F498" s="109"/>
      <c r="G498" s="109"/>
    </row>
    <row r="499" spans="1:7" x14ac:dyDescent="0.25">
      <c r="A499" s="51"/>
      <c r="B499" s="65"/>
      <c r="C499" s="51"/>
      <c r="D499" s="51"/>
      <c r="E499" s="57"/>
      <c r="F499" s="109"/>
      <c r="G499" s="109"/>
    </row>
    <row r="500" spans="1:7" x14ac:dyDescent="0.25">
      <c r="A500" s="51"/>
      <c r="B500" s="65"/>
      <c r="C500" s="51"/>
      <c r="D500" s="51"/>
      <c r="E500" s="57"/>
      <c r="F500" s="109"/>
      <c r="G500" s="109"/>
    </row>
    <row r="501" spans="1:7" x14ac:dyDescent="0.25">
      <c r="A501" s="51"/>
      <c r="B501" s="65"/>
      <c r="C501" s="51"/>
      <c r="D501" s="51"/>
      <c r="E501" s="57"/>
      <c r="F501" s="57"/>
      <c r="G501" s="57"/>
    </row>
    <row r="502" spans="1:7" x14ac:dyDescent="0.25">
      <c r="A502" s="51"/>
      <c r="B502" s="65"/>
      <c r="C502" s="51"/>
      <c r="D502" s="51"/>
      <c r="E502" s="57"/>
      <c r="F502" s="57"/>
      <c r="G502" s="57"/>
    </row>
    <row r="503" spans="1:7" x14ac:dyDescent="0.25">
      <c r="A503" s="51"/>
      <c r="B503" s="65"/>
      <c r="C503" s="51"/>
      <c r="D503" s="51"/>
      <c r="E503" s="57"/>
      <c r="F503" s="57"/>
      <c r="G503" s="57"/>
    </row>
    <row r="504" spans="1:7" x14ac:dyDescent="0.25">
      <c r="A504" s="51"/>
      <c r="B504" s="65"/>
      <c r="C504" s="51"/>
      <c r="D504" s="51"/>
      <c r="E504" s="57"/>
      <c r="F504" s="57"/>
      <c r="G504" s="57"/>
    </row>
    <row r="505" spans="1:7" x14ac:dyDescent="0.25">
      <c r="A505" s="67"/>
      <c r="B505" s="67"/>
      <c r="C505" s="67"/>
      <c r="D505" s="67"/>
      <c r="E505" s="67"/>
      <c r="F505" s="67"/>
      <c r="G505" s="67"/>
    </row>
    <row r="506" spans="1:7" x14ac:dyDescent="0.25">
      <c r="A506" s="51"/>
      <c r="B506" s="65"/>
      <c r="C506" s="51"/>
      <c r="D506" s="51"/>
      <c r="E506" s="57"/>
      <c r="F506" s="109"/>
      <c r="G506" s="109"/>
    </row>
    <row r="507" spans="1:7" x14ac:dyDescent="0.25">
      <c r="A507" s="51"/>
      <c r="B507" s="65"/>
      <c r="C507" s="51"/>
      <c r="D507" s="51"/>
      <c r="E507" s="57"/>
      <c r="F507" s="109"/>
      <c r="G507" s="109"/>
    </row>
    <row r="508" spans="1:7" x14ac:dyDescent="0.25">
      <c r="A508" s="51"/>
      <c r="B508" s="65"/>
      <c r="C508" s="51"/>
      <c r="D508" s="51"/>
      <c r="E508" s="57"/>
      <c r="F508" s="109"/>
      <c r="G508" s="109"/>
    </row>
    <row r="509" spans="1:7" x14ac:dyDescent="0.25">
      <c r="A509" s="51"/>
      <c r="B509" s="65"/>
      <c r="C509" s="51"/>
      <c r="D509" s="51"/>
      <c r="E509" s="57"/>
      <c r="F509" s="109"/>
      <c r="G509" s="109"/>
    </row>
    <row r="510" spans="1:7" x14ac:dyDescent="0.25">
      <c r="A510" s="51"/>
      <c r="B510" s="65"/>
      <c r="C510" s="51"/>
      <c r="D510" s="51"/>
      <c r="E510" s="57"/>
      <c r="F510" s="109"/>
      <c r="G510" s="109"/>
    </row>
    <row r="511" spans="1:7" x14ac:dyDescent="0.25">
      <c r="A511" s="51"/>
      <c r="B511" s="65"/>
      <c r="C511" s="51"/>
      <c r="D511" s="51"/>
      <c r="E511" s="57"/>
      <c r="F511" s="109"/>
      <c r="G511" s="109"/>
    </row>
    <row r="512" spans="1:7" x14ac:dyDescent="0.25">
      <c r="A512" s="51"/>
      <c r="B512" s="65"/>
      <c r="C512" s="51"/>
      <c r="D512" s="51"/>
      <c r="E512" s="57"/>
      <c r="F512" s="109"/>
      <c r="G512" s="109"/>
    </row>
    <row r="513" spans="1:7" x14ac:dyDescent="0.25">
      <c r="A513" s="51"/>
      <c r="B513" s="65"/>
      <c r="C513" s="51"/>
      <c r="D513" s="51"/>
      <c r="E513" s="57"/>
      <c r="F513" s="109"/>
      <c r="G513" s="109"/>
    </row>
    <row r="514" spans="1:7" x14ac:dyDescent="0.25">
      <c r="A514" s="51"/>
      <c r="B514" s="65"/>
      <c r="C514" s="51"/>
      <c r="D514" s="51"/>
      <c r="E514" s="57"/>
      <c r="F514" s="109"/>
      <c r="G514" s="109"/>
    </row>
    <row r="515" spans="1:7" x14ac:dyDescent="0.25">
      <c r="A515" s="51"/>
      <c r="B515" s="65"/>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67" customWidth="1"/>
    <col min="2" max="2" width="48.42578125" style="167" customWidth="1"/>
    <col min="3" max="3" width="38.42578125" style="167" customWidth="1"/>
    <col min="4" max="4" width="56.5703125" style="167" customWidth="1"/>
    <col min="5" max="5" width="255.7109375" style="167" customWidth="1"/>
    <col min="6" max="1026" width="11.42578125" style="167" customWidth="1"/>
    <col min="1027" max="16384" width="11.42578125" style="167"/>
  </cols>
  <sheetData>
    <row r="1" spans="1:5" s="163" customFormat="1" ht="21" customHeight="1" x14ac:dyDescent="0.35">
      <c r="A1" s="162" t="s">
        <v>2839</v>
      </c>
      <c r="B1" s="162" t="s">
        <v>2840</v>
      </c>
      <c r="C1" s="162" t="s">
        <v>2841</v>
      </c>
      <c r="D1" s="162" t="s">
        <v>2842</v>
      </c>
      <c r="E1" s="162" t="s">
        <v>2843</v>
      </c>
    </row>
    <row r="2" spans="1:5" ht="105" customHeight="1" x14ac:dyDescent="0.25">
      <c r="A2" s="164" t="s">
        <v>2844</v>
      </c>
      <c r="B2" s="164" t="s">
        <v>2845</v>
      </c>
      <c r="C2" s="165"/>
      <c r="D2" s="164"/>
      <c r="E2" s="166" t="s">
        <v>2846</v>
      </c>
    </row>
    <row r="3" spans="1:5" ht="60" customHeight="1" x14ac:dyDescent="0.25">
      <c r="A3" s="164" t="s">
        <v>2847</v>
      </c>
      <c r="B3" s="164" t="s">
        <v>2848</v>
      </c>
      <c r="C3" s="164" t="s">
        <v>2849</v>
      </c>
      <c r="D3" s="164" t="s">
        <v>2850</v>
      </c>
      <c r="E3" s="166" t="s">
        <v>2851</v>
      </c>
    </row>
    <row r="4" spans="1:5" ht="15" customHeight="1" x14ac:dyDescent="0.25">
      <c r="A4" s="164" t="s">
        <v>2852</v>
      </c>
      <c r="B4" s="164" t="s">
        <v>2853</v>
      </c>
      <c r="C4" s="165"/>
      <c r="D4" s="164"/>
      <c r="E4" s="167" t="s">
        <v>2854</v>
      </c>
    </row>
    <row r="5" spans="1:5" ht="15" customHeight="1" x14ac:dyDescent="0.25">
      <c r="A5" s="164" t="s">
        <v>2855</v>
      </c>
      <c r="B5" s="165"/>
      <c r="C5" s="165"/>
      <c r="D5" s="164"/>
      <c r="E5" s="167" t="s">
        <v>2854</v>
      </c>
    </row>
    <row r="6" spans="1:5" ht="15" customHeight="1" x14ac:dyDescent="0.25">
      <c r="A6" s="164" t="s">
        <v>2856</v>
      </c>
      <c r="B6" s="165"/>
      <c r="C6" s="165"/>
      <c r="D6" s="164"/>
      <c r="E6" s="167" t="s">
        <v>2854</v>
      </c>
    </row>
    <row r="7" spans="1:5" ht="120" customHeight="1" x14ac:dyDescent="0.25">
      <c r="A7" s="164" t="s">
        <v>2857</v>
      </c>
      <c r="B7" s="166" t="s">
        <v>2858</v>
      </c>
      <c r="C7" s="165"/>
      <c r="D7" s="164"/>
      <c r="E7" s="166" t="s">
        <v>2859</v>
      </c>
    </row>
    <row r="8" spans="1:5" ht="90" customHeight="1" x14ac:dyDescent="0.25">
      <c r="A8" s="164" t="s">
        <v>2860</v>
      </c>
      <c r="B8" s="165"/>
      <c r="C8" s="166" t="s">
        <v>2861</v>
      </c>
      <c r="D8" s="164" t="s">
        <v>2862</v>
      </c>
      <c r="E8" s="168" t="s">
        <v>2863</v>
      </c>
    </row>
    <row r="9" spans="1:5" ht="15" customHeight="1" x14ac:dyDescent="0.25">
      <c r="A9" s="164" t="s">
        <v>2864</v>
      </c>
      <c r="B9" s="165"/>
      <c r="C9" s="164" t="s">
        <v>2865</v>
      </c>
      <c r="D9" s="164"/>
      <c r="E9" s="169" t="s">
        <v>2866</v>
      </c>
    </row>
    <row r="10" spans="1:5" ht="30" customHeight="1" x14ac:dyDescent="0.25">
      <c r="A10" s="164" t="s">
        <v>2867</v>
      </c>
      <c r="B10" s="166" t="s">
        <v>2868</v>
      </c>
      <c r="C10" s="165"/>
      <c r="D10" s="164"/>
      <c r="E10" s="168" t="s">
        <v>2869</v>
      </c>
    </row>
    <row r="11" spans="1:5" ht="15" customHeight="1" x14ac:dyDescent="0.25">
      <c r="A11" s="164" t="s">
        <v>2870</v>
      </c>
      <c r="B11" s="165"/>
      <c r="C11" s="164" t="s">
        <v>2871</v>
      </c>
      <c r="D11" s="164" t="s">
        <v>2872</v>
      </c>
      <c r="E11" s="168" t="s">
        <v>2873</v>
      </c>
    </row>
    <row r="12" spans="1:5" ht="30" customHeight="1" x14ac:dyDescent="0.25">
      <c r="A12" s="170" t="s">
        <v>2874</v>
      </c>
      <c r="B12" s="170" t="s">
        <v>2875</v>
      </c>
      <c r="C12" s="170" t="s">
        <v>2876</v>
      </c>
      <c r="D12" s="170" t="s">
        <v>2877</v>
      </c>
      <c r="E12" s="170" t="s">
        <v>2878</v>
      </c>
    </row>
    <row r="13" spans="1:5" ht="30" customHeight="1" x14ac:dyDescent="0.25">
      <c r="A13" s="164" t="s">
        <v>2879</v>
      </c>
      <c r="B13" s="170" t="s">
        <v>2880</v>
      </c>
      <c r="C13" s="165"/>
      <c r="D13" s="164"/>
      <c r="E13" s="166" t="s">
        <v>2881</v>
      </c>
    </row>
    <row r="14" spans="1:5" ht="60" customHeight="1" x14ac:dyDescent="0.25">
      <c r="A14" s="164" t="s">
        <v>2882</v>
      </c>
      <c r="B14" s="170" t="s">
        <v>2883</v>
      </c>
      <c r="C14" s="165"/>
      <c r="D14" s="164"/>
      <c r="E14" s="166" t="s">
        <v>2884</v>
      </c>
    </row>
    <row r="15" spans="1:5" ht="30" customHeight="1" x14ac:dyDescent="0.25">
      <c r="A15" s="169" t="s">
        <v>2885</v>
      </c>
      <c r="B15" s="170" t="s">
        <v>2886</v>
      </c>
      <c r="C15" s="171"/>
      <c r="D15" s="169"/>
      <c r="E15" s="172" t="s">
        <v>2887</v>
      </c>
    </row>
    <row r="16" spans="1:5" ht="60" customHeight="1" x14ac:dyDescent="0.25">
      <c r="A16" s="164" t="s">
        <v>2888</v>
      </c>
      <c r="B16" s="170" t="s">
        <v>2889</v>
      </c>
      <c r="C16" s="165"/>
      <c r="D16" s="164"/>
      <c r="E16" s="166" t="s">
        <v>2890</v>
      </c>
    </row>
    <row r="17" spans="1:5" ht="45" customHeight="1" x14ac:dyDescent="0.25">
      <c r="A17" s="164" t="s">
        <v>2891</v>
      </c>
      <c r="B17" s="170" t="s">
        <v>2892</v>
      </c>
      <c r="C17" s="165"/>
      <c r="D17" s="164"/>
      <c r="E17" s="166" t="s">
        <v>2893</v>
      </c>
    </row>
    <row r="18" spans="1:5" ht="30" customHeight="1" x14ac:dyDescent="0.25">
      <c r="A18" s="164" t="s">
        <v>2894</v>
      </c>
      <c r="B18" s="170" t="s">
        <v>2895</v>
      </c>
      <c r="C18" s="165"/>
      <c r="D18" s="164"/>
      <c r="E18" s="172" t="s">
        <v>2896</v>
      </c>
    </row>
    <row r="19" spans="1:5" ht="45" customHeight="1" x14ac:dyDescent="0.25">
      <c r="A19" s="164" t="s">
        <v>2897</v>
      </c>
      <c r="B19" s="170" t="s">
        <v>2898</v>
      </c>
      <c r="C19" s="165"/>
      <c r="D19" s="164"/>
      <c r="E19" s="166" t="s">
        <v>2899</v>
      </c>
    </row>
    <row r="20" spans="1:5" ht="30" customHeight="1" x14ac:dyDescent="0.25">
      <c r="A20" s="164" t="s">
        <v>2900</v>
      </c>
      <c r="B20" s="170" t="s">
        <v>2901</v>
      </c>
      <c r="C20" s="165"/>
      <c r="D20" s="164"/>
      <c r="E20" s="172" t="s">
        <v>2902</v>
      </c>
    </row>
    <row r="21" spans="1:5" ht="75" customHeight="1" x14ac:dyDescent="0.25">
      <c r="A21" s="164" t="s">
        <v>2903</v>
      </c>
      <c r="B21" s="165"/>
      <c r="C21" s="166" t="s">
        <v>2904</v>
      </c>
      <c r="D21" s="164" t="s">
        <v>2905</v>
      </c>
      <c r="E21" s="168" t="s">
        <v>2906</v>
      </c>
    </row>
    <row r="22" spans="1:5" ht="15" customHeight="1" x14ac:dyDescent="0.25">
      <c r="A22" s="164" t="s">
        <v>2907</v>
      </c>
      <c r="B22" s="165"/>
      <c r="C22" s="164" t="s">
        <v>2908</v>
      </c>
      <c r="D22" s="164"/>
      <c r="E22" s="168" t="s">
        <v>2909</v>
      </c>
    </row>
    <row r="23" spans="1:5" ht="15" customHeight="1" x14ac:dyDescent="0.25">
      <c r="A23" s="164" t="s">
        <v>2910</v>
      </c>
      <c r="B23" s="165"/>
      <c r="C23" s="164" t="s">
        <v>2911</v>
      </c>
      <c r="D23" s="164" t="s">
        <v>2912</v>
      </c>
      <c r="E23" s="168" t="s">
        <v>2913</v>
      </c>
    </row>
    <row r="24" spans="1:5" ht="30" customHeight="1" x14ac:dyDescent="0.25">
      <c r="A24" s="164" t="s">
        <v>2914</v>
      </c>
      <c r="B24" s="165"/>
      <c r="C24" s="166" t="s">
        <v>2904</v>
      </c>
      <c r="D24" s="164" t="s">
        <v>2905</v>
      </c>
      <c r="E24" s="168" t="s">
        <v>2915</v>
      </c>
    </row>
    <row r="25" spans="1:5" ht="120" customHeight="1" x14ac:dyDescent="0.25">
      <c r="A25" s="164" t="s">
        <v>2916</v>
      </c>
      <c r="B25" s="164" t="s">
        <v>2917</v>
      </c>
      <c r="C25" s="165"/>
      <c r="D25" s="164" t="s">
        <v>2918</v>
      </c>
      <c r="E25" s="168" t="s">
        <v>2919</v>
      </c>
    </row>
    <row r="26" spans="1:5" ht="15" customHeight="1" x14ac:dyDescent="0.25">
      <c r="A26" s="173" t="s">
        <v>2920</v>
      </c>
      <c r="B26" s="174"/>
      <c r="C26" s="173" t="s">
        <v>2921</v>
      </c>
      <c r="D26" s="173"/>
      <c r="E26" s="175" t="s">
        <v>2922</v>
      </c>
    </row>
    <row r="27" spans="1:5" ht="75" customHeight="1" x14ac:dyDescent="0.25">
      <c r="A27" s="166" t="s">
        <v>2923</v>
      </c>
      <c r="B27" s="166" t="s">
        <v>2924</v>
      </c>
      <c r="C27" s="176"/>
      <c r="D27" s="166" t="s">
        <v>2925</v>
      </c>
      <c r="E27" s="168" t="s">
        <v>2926</v>
      </c>
    </row>
    <row r="28" spans="1:5" ht="15" customHeight="1" x14ac:dyDescent="0.25">
      <c r="A28" s="166" t="s">
        <v>1900</v>
      </c>
      <c r="B28" s="176"/>
      <c r="C28" s="176"/>
      <c r="D28" s="166"/>
      <c r="E28" s="168" t="s">
        <v>2927</v>
      </c>
    </row>
    <row r="29" spans="1:5" ht="15" customHeight="1" x14ac:dyDescent="0.25">
      <c r="A29" s="166" t="s">
        <v>1903</v>
      </c>
      <c r="B29" s="176"/>
      <c r="C29" s="176"/>
      <c r="D29" s="166"/>
      <c r="E29" s="168" t="s">
        <v>2928</v>
      </c>
    </row>
    <row r="30" spans="1:5" ht="15" customHeight="1" x14ac:dyDescent="0.25">
      <c r="A30" s="166" t="s">
        <v>1906</v>
      </c>
      <c r="B30" s="176"/>
      <c r="C30" s="176"/>
      <c r="D30" s="166"/>
      <c r="E30" s="168" t="s">
        <v>2929</v>
      </c>
    </row>
    <row r="31" spans="1:5" ht="75" customHeight="1" x14ac:dyDescent="0.25">
      <c r="A31" s="164" t="s">
        <v>2930</v>
      </c>
      <c r="B31" s="164"/>
      <c r="C31" s="164"/>
      <c r="D31" s="164"/>
      <c r="E31" s="166" t="s">
        <v>2931</v>
      </c>
    </row>
    <row r="32" spans="1:5" ht="60" customHeight="1" x14ac:dyDescent="0.25">
      <c r="A32" s="164" t="s">
        <v>2932</v>
      </c>
      <c r="B32" s="165"/>
      <c r="C32" s="164" t="s">
        <v>2933</v>
      </c>
      <c r="D32" s="164" t="s">
        <v>2934</v>
      </c>
      <c r="E32" s="168" t="s">
        <v>2935</v>
      </c>
    </row>
    <row r="33" spans="1:5" ht="30" customHeight="1" x14ac:dyDescent="0.25">
      <c r="A33" s="164" t="s">
        <v>2936</v>
      </c>
      <c r="B33" s="166" t="s">
        <v>2937</v>
      </c>
      <c r="C33" s="165"/>
      <c r="D33" s="164" t="s">
        <v>2938</v>
      </c>
      <c r="E33" s="168" t="s">
        <v>2939</v>
      </c>
    </row>
    <row r="34" spans="1:5" ht="75" customHeight="1" x14ac:dyDescent="0.25">
      <c r="A34" s="164" t="s">
        <v>2940</v>
      </c>
      <c r="B34" s="164" t="s">
        <v>2941</v>
      </c>
      <c r="C34" s="165"/>
      <c r="D34" s="164" t="s">
        <v>2942</v>
      </c>
      <c r="E34" s="168" t="s">
        <v>2943</v>
      </c>
    </row>
    <row r="35" spans="1:5" ht="15" customHeight="1" x14ac:dyDescent="0.25">
      <c r="A35" s="164" t="s">
        <v>2944</v>
      </c>
      <c r="B35" s="165"/>
      <c r="C35" s="164" t="s">
        <v>2945</v>
      </c>
      <c r="D35" s="164"/>
      <c r="E35" s="169" t="s">
        <v>2946</v>
      </c>
    </row>
    <row r="36" spans="1:5" ht="15" customHeight="1" x14ac:dyDescent="0.25">
      <c r="A36" s="164" t="s">
        <v>2947</v>
      </c>
      <c r="B36" s="164"/>
      <c r="C36" s="164"/>
      <c r="D36" s="164"/>
      <c r="E36" s="167" t="s">
        <v>2948</v>
      </c>
    </row>
    <row r="37" spans="1:5" ht="45" customHeight="1" x14ac:dyDescent="0.25">
      <c r="A37" s="164" t="s">
        <v>2949</v>
      </c>
      <c r="B37" s="164" t="s">
        <v>2950</v>
      </c>
      <c r="C37" s="165"/>
      <c r="D37" s="164"/>
      <c r="E37" s="168" t="s">
        <v>2951</v>
      </c>
    </row>
    <row r="38" spans="1:5" ht="30" customHeight="1" x14ac:dyDescent="0.25">
      <c r="A38" s="164" t="s">
        <v>2952</v>
      </c>
      <c r="B38" s="166" t="s">
        <v>2937</v>
      </c>
      <c r="C38" s="165"/>
      <c r="D38" s="166" t="s">
        <v>2953</v>
      </c>
      <c r="E38" s="166" t="s">
        <v>2954</v>
      </c>
    </row>
    <row r="39" spans="1:5" ht="15" customHeight="1" x14ac:dyDescent="0.25">
      <c r="A39" s="164" t="s">
        <v>2955</v>
      </c>
      <c r="B39" s="164" t="s">
        <v>2956</v>
      </c>
      <c r="C39" s="164" t="s">
        <v>2957</v>
      </c>
      <c r="D39" s="164" t="s">
        <v>2958</v>
      </c>
      <c r="E39" s="168" t="s">
        <v>2959</v>
      </c>
    </row>
    <row r="40" spans="1:5" ht="15" customHeight="1" x14ac:dyDescent="0.25">
      <c r="A40" s="177" t="s">
        <v>2960</v>
      </c>
      <c r="B40" s="178"/>
      <c r="C40" s="177" t="s">
        <v>2961</v>
      </c>
      <c r="D40" s="177"/>
      <c r="E40" s="170" t="s">
        <v>2962</v>
      </c>
    </row>
    <row r="41" spans="1:5" ht="30" customHeight="1" x14ac:dyDescent="0.25">
      <c r="A41" s="177" t="s">
        <v>2963</v>
      </c>
      <c r="B41" s="178"/>
      <c r="C41" s="170" t="s">
        <v>2964</v>
      </c>
      <c r="D41" s="177"/>
      <c r="E41" s="170" t="s">
        <v>2965</v>
      </c>
    </row>
    <row r="42" spans="1:5" ht="60" customHeight="1" x14ac:dyDescent="0.25">
      <c r="A42" s="164" t="s">
        <v>2966</v>
      </c>
      <c r="B42" s="164" t="s">
        <v>2967</v>
      </c>
      <c r="C42" s="166" t="s">
        <v>2968</v>
      </c>
      <c r="D42" s="164" t="s">
        <v>2969</v>
      </c>
      <c r="E42" s="168" t="s">
        <v>2970</v>
      </c>
    </row>
    <row r="43" spans="1:5" ht="15" customHeight="1" x14ac:dyDescent="0.25">
      <c r="A43" s="166" t="s">
        <v>2971</v>
      </c>
      <c r="B43" s="176"/>
      <c r="C43" s="166" t="s">
        <v>2972</v>
      </c>
      <c r="D43" s="166"/>
      <c r="E43" s="168" t="s">
        <v>2973</v>
      </c>
    </row>
    <row r="44" spans="1:5" ht="45" customHeight="1" x14ac:dyDescent="0.25">
      <c r="A44" s="164" t="s">
        <v>2974</v>
      </c>
      <c r="B44" s="166" t="s">
        <v>2975</v>
      </c>
      <c r="C44" s="166" t="s">
        <v>2976</v>
      </c>
      <c r="D44" s="179" t="s">
        <v>2977</v>
      </c>
      <c r="E44" s="168" t="s">
        <v>2978</v>
      </c>
    </row>
    <row r="45" spans="1:5" ht="30" customHeight="1" x14ac:dyDescent="0.25">
      <c r="A45" s="164" t="s">
        <v>2979</v>
      </c>
      <c r="B45" s="165"/>
      <c r="C45" s="164" t="s">
        <v>2980</v>
      </c>
      <c r="D45" s="179" t="s">
        <v>2981</v>
      </c>
      <c r="E45" s="168" t="s">
        <v>2982</v>
      </c>
    </row>
    <row r="46" spans="1:5" ht="30" customHeight="1" x14ac:dyDescent="0.25">
      <c r="A46" s="164" t="s">
        <v>2983</v>
      </c>
      <c r="B46" s="165"/>
      <c r="C46" s="164" t="s">
        <v>2984</v>
      </c>
      <c r="D46" s="179" t="s">
        <v>2985</v>
      </c>
      <c r="E46" s="168" t="s">
        <v>2986</v>
      </c>
    </row>
    <row r="47" spans="1:5" ht="45" customHeight="1" x14ac:dyDescent="0.25">
      <c r="A47" s="164" t="s">
        <v>2987</v>
      </c>
      <c r="B47" s="164" t="s">
        <v>2988</v>
      </c>
      <c r="C47" s="165"/>
      <c r="D47" s="164" t="s">
        <v>2989</v>
      </c>
      <c r="E47" s="168" t="s">
        <v>2990</v>
      </c>
    </row>
    <row r="48" spans="1:5" ht="60" customHeight="1" x14ac:dyDescent="0.25">
      <c r="A48" s="164" t="s">
        <v>2991</v>
      </c>
      <c r="B48" s="166" t="s">
        <v>2992</v>
      </c>
      <c r="C48" s="165"/>
      <c r="D48" s="166" t="s">
        <v>2993</v>
      </c>
      <c r="E48" s="168" t="s">
        <v>2994</v>
      </c>
    </row>
    <row r="49" spans="1:5" ht="15" customHeight="1" x14ac:dyDescent="0.25">
      <c r="A49" s="164" t="s">
        <v>2995</v>
      </c>
      <c r="B49" s="165"/>
      <c r="C49" s="164" t="s">
        <v>2996</v>
      </c>
      <c r="D49" s="164" t="s">
        <v>2997</v>
      </c>
      <c r="E49" s="169" t="s">
        <v>2998</v>
      </c>
    </row>
    <row r="50" spans="1:5" ht="15" customHeight="1" x14ac:dyDescent="0.25">
      <c r="A50" s="164" t="s">
        <v>2999</v>
      </c>
      <c r="B50" s="165"/>
      <c r="C50" s="164" t="s">
        <v>3000</v>
      </c>
      <c r="D50" s="164" t="s">
        <v>3001</v>
      </c>
      <c r="E50" s="169" t="s">
        <v>3002</v>
      </c>
    </row>
    <row r="51" spans="1:5" ht="15" customHeight="1" x14ac:dyDescent="0.25">
      <c r="A51" s="164" t="s">
        <v>1962</v>
      </c>
      <c r="B51" s="165"/>
      <c r="C51" s="164" t="s">
        <v>2849</v>
      </c>
      <c r="D51" s="164" t="s">
        <v>3003</v>
      </c>
      <c r="E51" s="169" t="s">
        <v>3004</v>
      </c>
    </row>
    <row r="52" spans="1:5" ht="30" customHeight="1" x14ac:dyDescent="0.25">
      <c r="A52" s="164" t="s">
        <v>1963</v>
      </c>
      <c r="B52" s="165"/>
      <c r="C52" s="166" t="s">
        <v>3005</v>
      </c>
      <c r="D52" s="164" t="s">
        <v>3006</v>
      </c>
      <c r="E52" s="169" t="s">
        <v>3007</v>
      </c>
    </row>
    <row r="53" spans="1:5" ht="30" customHeight="1" x14ac:dyDescent="0.25">
      <c r="A53" s="164" t="s">
        <v>3008</v>
      </c>
      <c r="B53" s="165"/>
      <c r="C53" s="164" t="s">
        <v>3009</v>
      </c>
      <c r="D53" s="179" t="s">
        <v>3010</v>
      </c>
      <c r="E53" s="168" t="s">
        <v>3011</v>
      </c>
    </row>
    <row r="54" spans="1:5" ht="15" customHeight="1" x14ac:dyDescent="0.25">
      <c r="A54" s="164" t="s">
        <v>3012</v>
      </c>
      <c r="B54" s="164" t="s">
        <v>3013</v>
      </c>
      <c r="C54" s="164" t="s">
        <v>3014</v>
      </c>
      <c r="D54" s="164" t="s">
        <v>3015</v>
      </c>
      <c r="E54" s="169" t="s">
        <v>3016</v>
      </c>
    </row>
    <row r="55" spans="1:5" ht="45" customHeight="1" x14ac:dyDescent="0.25">
      <c r="A55" s="164" t="s">
        <v>1951</v>
      </c>
      <c r="B55" s="165"/>
      <c r="C55" s="164" t="s">
        <v>3017</v>
      </c>
      <c r="D55" s="166" t="s">
        <v>3018</v>
      </c>
      <c r="E55" s="164" t="s">
        <v>3019</v>
      </c>
    </row>
    <row r="56" spans="1:5" ht="45" customHeight="1" x14ac:dyDescent="0.25">
      <c r="A56" s="164" t="s">
        <v>1949</v>
      </c>
      <c r="B56" s="165"/>
      <c r="C56" s="164" t="s">
        <v>3020</v>
      </c>
      <c r="D56" s="166" t="s">
        <v>3021</v>
      </c>
      <c r="E56" s="164" t="s">
        <v>3022</v>
      </c>
    </row>
    <row r="57" spans="1:5" ht="15" customHeight="1" x14ac:dyDescent="0.25">
      <c r="A57" s="164" t="s">
        <v>1954</v>
      </c>
      <c r="B57" s="165"/>
      <c r="C57" s="164" t="s">
        <v>3023</v>
      </c>
      <c r="D57" s="164"/>
      <c r="E57" s="169" t="s">
        <v>3024</v>
      </c>
    </row>
    <row r="58" spans="1:5" ht="15" customHeight="1" x14ac:dyDescent="0.25">
      <c r="A58" s="164" t="s">
        <v>3025</v>
      </c>
      <c r="B58" s="165"/>
      <c r="C58" s="164" t="s">
        <v>3026</v>
      </c>
      <c r="D58" s="164"/>
      <c r="E58" s="169" t="s">
        <v>3027</v>
      </c>
    </row>
    <row r="59" spans="1:5" ht="15" customHeight="1" x14ac:dyDescent="0.25">
      <c r="A59" s="164" t="s">
        <v>3028</v>
      </c>
      <c r="B59" s="164" t="s">
        <v>3029</v>
      </c>
      <c r="C59" s="164" t="s">
        <v>3030</v>
      </c>
      <c r="D59" s="164"/>
      <c r="E59" s="169" t="s">
        <v>3031</v>
      </c>
    </row>
    <row r="60" spans="1:5" ht="15" customHeight="1" x14ac:dyDescent="0.25">
      <c r="A60" s="164" t="s">
        <v>3032</v>
      </c>
      <c r="B60" s="165"/>
      <c r="C60" s="164" t="s">
        <v>3033</v>
      </c>
      <c r="D60" s="164"/>
      <c r="E60" s="169" t="s">
        <v>3034</v>
      </c>
    </row>
    <row r="61" spans="1:5" ht="45" customHeight="1" x14ac:dyDescent="0.25">
      <c r="A61" s="164" t="s">
        <v>3035</v>
      </c>
      <c r="B61" s="164" t="s">
        <v>3036</v>
      </c>
      <c r="C61" s="165"/>
      <c r="D61" s="166" t="s">
        <v>3037</v>
      </c>
      <c r="E61" s="164" t="s">
        <v>3038</v>
      </c>
    </row>
    <row r="62" spans="1:5" ht="15" customHeight="1" x14ac:dyDescent="0.25">
      <c r="A62" s="164" t="s">
        <v>3039</v>
      </c>
      <c r="B62" s="164" t="s">
        <v>3029</v>
      </c>
      <c r="C62" s="165"/>
      <c r="D62" s="164"/>
      <c r="E62" s="169" t="s">
        <v>3040</v>
      </c>
    </row>
    <row r="63" spans="1:5" ht="15" customHeight="1" x14ac:dyDescent="0.25">
      <c r="A63" s="164" t="s">
        <v>3041</v>
      </c>
      <c r="B63" s="164" t="s">
        <v>3029</v>
      </c>
      <c r="C63" s="165"/>
      <c r="D63" s="164"/>
      <c r="E63" s="169" t="s">
        <v>3042</v>
      </c>
    </row>
    <row r="64" spans="1:5" ht="15" customHeight="1" x14ac:dyDescent="0.25">
      <c r="A64" s="179" t="s">
        <v>3043</v>
      </c>
      <c r="B64" s="164" t="s">
        <v>3029</v>
      </c>
      <c r="C64" s="165"/>
      <c r="D64" s="164" t="s">
        <v>3044</v>
      </c>
      <c r="E64" s="169" t="s">
        <v>3045</v>
      </c>
    </row>
    <row r="65" spans="1:5" ht="30" customHeight="1" x14ac:dyDescent="0.25">
      <c r="A65" s="179" t="s">
        <v>3046</v>
      </c>
      <c r="B65" s="164" t="s">
        <v>3029</v>
      </c>
      <c r="C65" s="165"/>
      <c r="D65" s="164" t="s">
        <v>3047</v>
      </c>
      <c r="E65" s="168" t="s">
        <v>3048</v>
      </c>
    </row>
    <row r="66" spans="1:5" ht="15" customHeight="1" x14ac:dyDescent="0.25">
      <c r="A66" s="179" t="s">
        <v>3049</v>
      </c>
      <c r="B66" s="164" t="s">
        <v>3029</v>
      </c>
      <c r="C66" s="165"/>
      <c r="D66" s="164" t="s">
        <v>3050</v>
      </c>
      <c r="E66" s="180" t="s">
        <v>3051</v>
      </c>
    </row>
    <row r="67" spans="1:5" ht="15" customHeight="1" x14ac:dyDescent="0.25">
      <c r="A67" s="179" t="s">
        <v>3052</v>
      </c>
      <c r="B67" s="164" t="s">
        <v>3029</v>
      </c>
      <c r="C67" s="165"/>
      <c r="D67" s="164" t="s">
        <v>3053</v>
      </c>
      <c r="E67" s="180" t="s">
        <v>3054</v>
      </c>
    </row>
    <row r="68" spans="1:5" ht="15" customHeight="1" x14ac:dyDescent="0.25">
      <c r="A68" s="164" t="s">
        <v>3055</v>
      </c>
      <c r="B68" s="164" t="s">
        <v>3029</v>
      </c>
      <c r="C68" s="165"/>
      <c r="D68" s="164" t="s">
        <v>3056</v>
      </c>
      <c r="E68" s="169" t="s">
        <v>3057</v>
      </c>
    </row>
    <row r="69" spans="1:5" ht="15" customHeight="1" x14ac:dyDescent="0.25">
      <c r="A69" s="179" t="s">
        <v>3058</v>
      </c>
      <c r="B69" s="164" t="s">
        <v>3029</v>
      </c>
      <c r="C69" s="165"/>
      <c r="D69" s="164" t="s">
        <v>3059</v>
      </c>
      <c r="E69" s="169" t="s">
        <v>3060</v>
      </c>
    </row>
    <row r="70" spans="1:5" ht="30" customHeight="1" x14ac:dyDescent="0.25">
      <c r="A70" s="179" t="s">
        <v>3061</v>
      </c>
      <c r="B70" s="164" t="s">
        <v>3029</v>
      </c>
      <c r="C70" s="165"/>
      <c r="D70" s="164" t="s">
        <v>3062</v>
      </c>
      <c r="E70" s="168" t="s">
        <v>3063</v>
      </c>
    </row>
    <row r="71" spans="1:5" ht="45" customHeight="1" x14ac:dyDescent="0.25">
      <c r="A71" s="181" t="s">
        <v>3064</v>
      </c>
      <c r="B71" s="164" t="s">
        <v>3029</v>
      </c>
      <c r="C71" s="182"/>
      <c r="D71" s="168"/>
      <c r="E71" s="168" t="s">
        <v>3065</v>
      </c>
    </row>
    <row r="72" spans="1:5" ht="45" customHeight="1" x14ac:dyDescent="0.25">
      <c r="A72" s="164" t="s">
        <v>3066</v>
      </c>
      <c r="B72" s="164" t="s">
        <v>2941</v>
      </c>
      <c r="C72" s="165"/>
      <c r="D72" s="164"/>
      <c r="E72" s="168" t="s">
        <v>3067</v>
      </c>
    </row>
    <row r="73" spans="1:5" ht="15" customHeight="1" x14ac:dyDescent="0.25">
      <c r="A73" s="164" t="s">
        <v>3068</v>
      </c>
      <c r="B73" s="164" t="s">
        <v>2941</v>
      </c>
      <c r="C73" s="165"/>
      <c r="D73" s="164" t="s">
        <v>3069</v>
      </c>
      <c r="E73" s="169" t="s">
        <v>3070</v>
      </c>
    </row>
    <row r="74" spans="1:5" ht="15" customHeight="1" x14ac:dyDescent="0.25">
      <c r="A74" s="164" t="s">
        <v>3071</v>
      </c>
      <c r="B74" s="164" t="s">
        <v>2941</v>
      </c>
      <c r="C74" s="165"/>
      <c r="D74" s="164" t="s">
        <v>3072</v>
      </c>
      <c r="E74" s="169" t="s">
        <v>3073</v>
      </c>
    </row>
    <row r="75" spans="1:5" ht="15" customHeight="1" x14ac:dyDescent="0.25">
      <c r="A75" s="164" t="s">
        <v>3074</v>
      </c>
      <c r="B75" s="164" t="s">
        <v>2941</v>
      </c>
      <c r="C75" s="165"/>
      <c r="D75" s="164" t="s">
        <v>3075</v>
      </c>
      <c r="E75" s="169" t="s">
        <v>3076</v>
      </c>
    </row>
    <row r="76" spans="1:5" ht="31.5" customHeight="1" x14ac:dyDescent="0.25">
      <c r="A76" s="164" t="s">
        <v>3077</v>
      </c>
      <c r="B76" s="166" t="s">
        <v>2868</v>
      </c>
      <c r="C76" s="165"/>
      <c r="D76" s="164"/>
      <c r="E76" s="168" t="s">
        <v>3078</v>
      </c>
    </row>
    <row r="77" spans="1:5" ht="15" customHeight="1" x14ac:dyDescent="0.25">
      <c r="A77" s="164" t="s">
        <v>3079</v>
      </c>
      <c r="B77" s="166" t="s">
        <v>2924</v>
      </c>
      <c r="C77" s="165"/>
      <c r="D77" s="164"/>
      <c r="E77" s="169" t="s">
        <v>3080</v>
      </c>
    </row>
    <row r="78" spans="1:5" ht="15" customHeight="1" x14ac:dyDescent="0.25">
      <c r="A78" s="164" t="s">
        <v>3081</v>
      </c>
      <c r="B78" s="165"/>
      <c r="C78" s="165"/>
      <c r="D78" s="164" t="s">
        <v>3082</v>
      </c>
      <c r="E78" s="169" t="s">
        <v>3083</v>
      </c>
    </row>
    <row r="79" spans="1:5" ht="15" customHeight="1" x14ac:dyDescent="0.25">
      <c r="A79" s="179" t="s">
        <v>2014</v>
      </c>
      <c r="B79" s="164" t="s">
        <v>3013</v>
      </c>
      <c r="C79" s="164" t="s">
        <v>3014</v>
      </c>
      <c r="D79" s="164" t="s">
        <v>3015</v>
      </c>
      <c r="E79" s="169" t="s">
        <v>3084</v>
      </c>
    </row>
    <row r="80" spans="1:5" ht="45" customHeight="1" x14ac:dyDescent="0.25">
      <c r="A80" s="179" t="s">
        <v>2013</v>
      </c>
      <c r="B80" s="165"/>
      <c r="C80" s="164" t="s">
        <v>3017</v>
      </c>
      <c r="D80" s="166" t="s">
        <v>3021</v>
      </c>
      <c r="E80" s="169" t="s">
        <v>3085</v>
      </c>
    </row>
    <row r="81" spans="1:5" ht="45" customHeight="1" x14ac:dyDescent="0.25">
      <c r="A81" s="164" t="s">
        <v>3086</v>
      </c>
      <c r="B81" s="165"/>
      <c r="C81" s="165"/>
      <c r="D81" s="166" t="s">
        <v>3087</v>
      </c>
      <c r="E81" s="169" t="s">
        <v>3088</v>
      </c>
    </row>
    <row r="82" spans="1:5" ht="30" customHeight="1" x14ac:dyDescent="0.25">
      <c r="A82" s="164" t="s">
        <v>3089</v>
      </c>
      <c r="B82" s="165"/>
      <c r="C82" s="165"/>
      <c r="D82" s="166" t="s">
        <v>3090</v>
      </c>
      <c r="E82" s="169" t="s">
        <v>3091</v>
      </c>
    </row>
    <row r="83" spans="1:5" ht="45" customHeight="1" x14ac:dyDescent="0.25">
      <c r="A83" s="164" t="s">
        <v>3092</v>
      </c>
      <c r="B83" s="165"/>
      <c r="C83" s="165"/>
      <c r="D83" s="166" t="s">
        <v>3093</v>
      </c>
      <c r="E83" s="168" t="s">
        <v>3094</v>
      </c>
    </row>
    <row r="84" spans="1:5" ht="45" customHeight="1" x14ac:dyDescent="0.25">
      <c r="A84" s="164" t="s">
        <v>3095</v>
      </c>
      <c r="B84" s="165"/>
      <c r="C84" s="165"/>
      <c r="D84" s="166" t="s">
        <v>3096</v>
      </c>
      <c r="E84" s="169" t="s">
        <v>3097</v>
      </c>
    </row>
    <row r="85" spans="1:5" ht="47.25" customHeight="1" x14ac:dyDescent="0.25">
      <c r="A85" s="164" t="s">
        <v>3098</v>
      </c>
      <c r="B85" s="165"/>
      <c r="C85" s="165"/>
      <c r="D85" s="166" t="s">
        <v>3099</v>
      </c>
      <c r="E85" s="169" t="s">
        <v>3100</v>
      </c>
    </row>
    <row r="86" spans="1:5" ht="45" customHeight="1" x14ac:dyDescent="0.25">
      <c r="A86" s="164" t="s">
        <v>3101</v>
      </c>
      <c r="B86" s="165"/>
      <c r="C86" s="165"/>
      <c r="D86" s="166" t="s">
        <v>3102</v>
      </c>
      <c r="E86" s="169" t="s">
        <v>3103</v>
      </c>
    </row>
    <row r="87" spans="1:5" ht="30" customHeight="1" x14ac:dyDescent="0.25">
      <c r="A87" s="164" t="s">
        <v>3104</v>
      </c>
      <c r="B87" s="165"/>
      <c r="C87" s="165"/>
      <c r="D87" s="166" t="s">
        <v>3105</v>
      </c>
      <c r="E87" s="169" t="s">
        <v>3106</v>
      </c>
    </row>
    <row r="88" spans="1:5" ht="45" customHeight="1" x14ac:dyDescent="0.25">
      <c r="A88" s="164" t="s">
        <v>3107</v>
      </c>
      <c r="B88" s="165"/>
      <c r="C88" s="165"/>
      <c r="D88" s="166" t="s">
        <v>3108</v>
      </c>
      <c r="E88" s="169" t="s">
        <v>3109</v>
      </c>
    </row>
    <row r="89" spans="1:5" ht="45" customHeight="1" x14ac:dyDescent="0.25">
      <c r="A89" s="164" t="s">
        <v>3110</v>
      </c>
      <c r="B89" s="165"/>
      <c r="C89" s="165"/>
      <c r="D89" s="166" t="s">
        <v>3111</v>
      </c>
      <c r="E89" s="168" t="s">
        <v>3112</v>
      </c>
    </row>
    <row r="90" spans="1:5" ht="15" customHeight="1" x14ac:dyDescent="0.25">
      <c r="A90" s="164" t="s">
        <v>3113</v>
      </c>
      <c r="B90" s="165"/>
      <c r="C90" s="165"/>
      <c r="D90" s="164" t="s">
        <v>2877</v>
      </c>
      <c r="E90" s="169" t="s">
        <v>3114</v>
      </c>
    </row>
    <row r="91" spans="1:5" ht="15" customHeight="1" x14ac:dyDescent="0.25">
      <c r="A91" s="164" t="s">
        <v>3115</v>
      </c>
      <c r="B91" s="165"/>
      <c r="C91" s="165"/>
      <c r="D91" s="164" t="s">
        <v>3010</v>
      </c>
      <c r="E91" s="169" t="s">
        <v>3116</v>
      </c>
    </row>
    <row r="92" spans="1:5" ht="15" customHeight="1" x14ac:dyDescent="0.25">
      <c r="A92" s="179" t="s">
        <v>3117</v>
      </c>
      <c r="B92" s="165"/>
      <c r="C92" s="165"/>
      <c r="D92" s="164" t="s">
        <v>3118</v>
      </c>
      <c r="E92" s="169" t="s">
        <v>3119</v>
      </c>
    </row>
    <row r="93" spans="1:5" ht="15" customHeight="1" x14ac:dyDescent="0.25">
      <c r="A93" s="179" t="s">
        <v>3120</v>
      </c>
      <c r="B93" s="165"/>
      <c r="C93" s="165"/>
      <c r="D93" s="164" t="s">
        <v>3121</v>
      </c>
      <c r="E93" s="169" t="s">
        <v>3122</v>
      </c>
    </row>
    <row r="94" spans="1:5" ht="15" customHeight="1" x14ac:dyDescent="0.25">
      <c r="A94" s="179" t="s">
        <v>3123</v>
      </c>
      <c r="B94" s="165"/>
      <c r="C94" s="165"/>
      <c r="D94" s="164" t="s">
        <v>3124</v>
      </c>
      <c r="E94" s="169" t="s">
        <v>3125</v>
      </c>
    </row>
    <row r="95" spans="1:5" ht="15" customHeight="1" x14ac:dyDescent="0.25">
      <c r="A95" s="179" t="s">
        <v>3126</v>
      </c>
      <c r="B95" s="165"/>
      <c r="C95" s="165"/>
      <c r="D95" s="164" t="s">
        <v>3127</v>
      </c>
      <c r="E95" s="169" t="s">
        <v>3128</v>
      </c>
    </row>
    <row r="96" spans="1:5" ht="15" customHeight="1" x14ac:dyDescent="0.25">
      <c r="A96" s="179" t="s">
        <v>3129</v>
      </c>
      <c r="B96" s="165"/>
      <c r="C96" s="165"/>
      <c r="D96" s="164" t="s">
        <v>3130</v>
      </c>
      <c r="E96" s="169" t="s">
        <v>3131</v>
      </c>
    </row>
    <row r="97" spans="1:5" ht="15" customHeight="1" x14ac:dyDescent="0.25">
      <c r="A97" s="179" t="s">
        <v>3132</v>
      </c>
      <c r="B97" s="165"/>
      <c r="C97" s="165"/>
      <c r="D97" s="164" t="s">
        <v>3133</v>
      </c>
      <c r="E97" s="169" t="s">
        <v>3134</v>
      </c>
    </row>
    <row r="98" spans="1:5" ht="15" customHeight="1" x14ac:dyDescent="0.25">
      <c r="A98" s="179" t="s">
        <v>3135</v>
      </c>
      <c r="B98" s="165"/>
      <c r="C98" s="165"/>
      <c r="D98" s="164" t="s">
        <v>3050</v>
      </c>
      <c r="E98" s="169" t="s">
        <v>3136</v>
      </c>
    </row>
    <row r="99" spans="1:5" ht="15" customHeight="1" x14ac:dyDescent="0.25">
      <c r="A99" s="179" t="s">
        <v>3137</v>
      </c>
      <c r="B99" s="165"/>
      <c r="C99" s="165"/>
      <c r="D99" s="164" t="s">
        <v>3047</v>
      </c>
      <c r="E99" s="169" t="s">
        <v>3138</v>
      </c>
    </row>
    <row r="100" spans="1:5" ht="15" customHeight="1" x14ac:dyDescent="0.25">
      <c r="A100" s="179" t="s">
        <v>3139</v>
      </c>
      <c r="B100" s="165"/>
      <c r="C100" s="165"/>
      <c r="D100" s="164" t="s">
        <v>3053</v>
      </c>
      <c r="E100" s="169" t="s">
        <v>3140</v>
      </c>
    </row>
    <row r="101" spans="1:5" ht="15" customHeight="1" x14ac:dyDescent="0.25">
      <c r="A101" s="179" t="s">
        <v>3141</v>
      </c>
      <c r="B101" s="165"/>
      <c r="C101" s="165"/>
      <c r="D101" s="164" t="s">
        <v>3142</v>
      </c>
      <c r="E101" s="169" t="s">
        <v>3143</v>
      </c>
    </row>
    <row r="102" spans="1:5" ht="15" customHeight="1" x14ac:dyDescent="0.25">
      <c r="A102" s="164" t="s">
        <v>3144</v>
      </c>
      <c r="B102" s="165"/>
      <c r="C102" s="165"/>
      <c r="D102" s="164" t="s">
        <v>3145</v>
      </c>
      <c r="E102" s="169" t="s">
        <v>3128</v>
      </c>
    </row>
    <row r="103" spans="1:5" ht="15" customHeight="1" x14ac:dyDescent="0.25">
      <c r="A103" s="164" t="s">
        <v>3146</v>
      </c>
      <c r="B103" s="165"/>
      <c r="C103" s="165"/>
      <c r="D103" s="164" t="s">
        <v>3147</v>
      </c>
      <c r="E103" s="169" t="s">
        <v>3148</v>
      </c>
    </row>
    <row r="104" spans="1:5" ht="15" customHeight="1" x14ac:dyDescent="0.25">
      <c r="A104" s="164" t="s">
        <v>3149</v>
      </c>
      <c r="B104" s="165"/>
      <c r="C104" s="165"/>
      <c r="D104" s="164" t="s">
        <v>3150</v>
      </c>
      <c r="E104" s="169" t="s">
        <v>3151</v>
      </c>
    </row>
    <row r="105" spans="1:5" ht="15" customHeight="1" x14ac:dyDescent="0.25">
      <c r="A105" s="179" t="s">
        <v>3152</v>
      </c>
      <c r="B105" s="165"/>
      <c r="C105" s="165"/>
      <c r="D105" s="164" t="s">
        <v>3153</v>
      </c>
      <c r="E105" s="169" t="s">
        <v>3154</v>
      </c>
    </row>
    <row r="106" spans="1:5" ht="15" customHeight="1" x14ac:dyDescent="0.25">
      <c r="A106" s="164" t="s">
        <v>3155</v>
      </c>
      <c r="B106" s="165"/>
      <c r="C106" s="165"/>
      <c r="D106" s="164" t="s">
        <v>3156</v>
      </c>
      <c r="E106" s="169" t="s">
        <v>3157</v>
      </c>
    </row>
    <row r="107" spans="1:5" ht="15" customHeight="1" x14ac:dyDescent="0.25">
      <c r="A107" s="164" t="s">
        <v>3158</v>
      </c>
      <c r="B107" s="165"/>
      <c r="C107" s="165"/>
      <c r="D107" s="164" t="s">
        <v>3159</v>
      </c>
      <c r="E107" s="169" t="s">
        <v>3160</v>
      </c>
    </row>
    <row r="108" spans="1:5" ht="15" customHeight="1" x14ac:dyDescent="0.25">
      <c r="A108" s="164" t="s">
        <v>3161</v>
      </c>
      <c r="B108" s="165"/>
      <c r="C108" s="165"/>
      <c r="D108" s="164" t="s">
        <v>3162</v>
      </c>
      <c r="E108" s="169" t="s">
        <v>3163</v>
      </c>
    </row>
    <row r="109" spans="1:5" ht="15" customHeight="1" x14ac:dyDescent="0.25">
      <c r="A109" s="164" t="s">
        <v>3164</v>
      </c>
      <c r="B109" s="165"/>
      <c r="C109" s="165"/>
      <c r="D109" s="164" t="s">
        <v>3165</v>
      </c>
      <c r="E109" s="169" t="s">
        <v>3166</v>
      </c>
    </row>
    <row r="110" spans="1:5" ht="15" customHeight="1" x14ac:dyDescent="0.25">
      <c r="A110" s="164" t="s">
        <v>3167</v>
      </c>
      <c r="B110" s="165"/>
      <c r="C110" s="165"/>
      <c r="D110" s="164" t="s">
        <v>3168</v>
      </c>
      <c r="E110" s="169" t="s">
        <v>3169</v>
      </c>
    </row>
    <row r="111" spans="1:5" ht="15" customHeight="1" x14ac:dyDescent="0.25">
      <c r="A111" s="164" t="s">
        <v>3170</v>
      </c>
      <c r="B111" s="165"/>
      <c r="C111" s="165"/>
      <c r="D111" s="164" t="s">
        <v>3171</v>
      </c>
      <c r="E111" s="169" t="s">
        <v>3172</v>
      </c>
    </row>
    <row r="112" spans="1:5" ht="15" customHeight="1" x14ac:dyDescent="0.25">
      <c r="A112" s="169" t="s">
        <v>3173</v>
      </c>
      <c r="B112" s="171"/>
      <c r="C112" s="171"/>
      <c r="D112" s="164" t="s">
        <v>3174</v>
      </c>
      <c r="E112" s="169" t="s">
        <v>3175</v>
      </c>
    </row>
    <row r="113" spans="1:5" ht="15" customHeight="1" x14ac:dyDescent="0.25">
      <c r="A113" s="169" t="s">
        <v>3176</v>
      </c>
      <c r="B113" s="171"/>
      <c r="C113" s="171"/>
      <c r="D113" s="164" t="s">
        <v>3177</v>
      </c>
      <c r="E113" s="169" t="s">
        <v>3178</v>
      </c>
    </row>
    <row r="114" spans="1:5" ht="15" customHeight="1" x14ac:dyDescent="0.25">
      <c r="A114" s="183" t="s">
        <v>386</v>
      </c>
      <c r="B114" s="184"/>
      <c r="C114" s="184"/>
      <c r="D114" s="164" t="s">
        <v>3179</v>
      </c>
      <c r="E114" s="169" t="s">
        <v>3180</v>
      </c>
    </row>
    <row r="115" spans="1:5" ht="15" customHeight="1" x14ac:dyDescent="0.25">
      <c r="A115" s="183" t="s">
        <v>388</v>
      </c>
      <c r="B115" s="184"/>
      <c r="C115" s="184"/>
      <c r="D115" s="164" t="s">
        <v>3181</v>
      </c>
      <c r="E115" s="169" t="s">
        <v>3182</v>
      </c>
    </row>
    <row r="116" spans="1:5" ht="15" customHeight="1" x14ac:dyDescent="0.25">
      <c r="A116" s="169" t="s">
        <v>3183</v>
      </c>
      <c r="B116" s="171"/>
      <c r="C116" s="171"/>
      <c r="D116" s="164" t="s">
        <v>3184</v>
      </c>
      <c r="E116" s="169" t="s">
        <v>3185</v>
      </c>
    </row>
    <row r="117" spans="1:5" ht="15" customHeight="1" x14ac:dyDescent="0.25">
      <c r="A117" s="169" t="s">
        <v>3186</v>
      </c>
      <c r="B117" s="171"/>
      <c r="C117" s="171"/>
      <c r="D117" s="164" t="s">
        <v>3187</v>
      </c>
      <c r="E117" s="169" t="s">
        <v>3188</v>
      </c>
    </row>
    <row r="118" spans="1:5" ht="15" customHeight="1" x14ac:dyDescent="0.25">
      <c r="A118" s="169" t="s">
        <v>457</v>
      </c>
      <c r="B118" s="171"/>
      <c r="C118" s="171"/>
      <c r="D118" s="164" t="s">
        <v>3189</v>
      </c>
      <c r="E118" s="169" t="s">
        <v>3190</v>
      </c>
    </row>
    <row r="119" spans="1:5" ht="15" customHeight="1" x14ac:dyDescent="0.25">
      <c r="A119" s="169" t="s">
        <v>3191</v>
      </c>
      <c r="B119" s="171"/>
      <c r="C119" s="171"/>
      <c r="D119" s="169" t="s">
        <v>3069</v>
      </c>
      <c r="E119" s="169" t="s">
        <v>3192</v>
      </c>
    </row>
    <row r="120" spans="1:5" ht="15" customHeight="1" x14ac:dyDescent="0.25">
      <c r="A120" s="169" t="s">
        <v>3193</v>
      </c>
      <c r="B120" s="171"/>
      <c r="C120" s="171"/>
      <c r="D120" s="169" t="s">
        <v>3194</v>
      </c>
      <c r="E120" s="169" t="s">
        <v>3195</v>
      </c>
    </row>
    <row r="121" spans="1:5" ht="15" customHeight="1" x14ac:dyDescent="0.25">
      <c r="A121" s="169" t="s">
        <v>3196</v>
      </c>
      <c r="B121" s="171"/>
      <c r="C121" s="171"/>
      <c r="D121" s="169" t="s">
        <v>3197</v>
      </c>
      <c r="E121" s="169" t="s">
        <v>3198</v>
      </c>
    </row>
    <row r="122" spans="1:5" ht="15" customHeight="1" x14ac:dyDescent="0.25">
      <c r="A122" s="169" t="s">
        <v>3199</v>
      </c>
      <c r="B122" s="171"/>
      <c r="C122" s="171"/>
      <c r="D122" s="169" t="s">
        <v>3200</v>
      </c>
      <c r="E122" s="169" t="s">
        <v>3201</v>
      </c>
    </row>
  </sheetData>
  <autoFilter ref="A1:E1" xr:uid="{00000000-0009-0000-0000-00000D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67" customWidth="1"/>
    <col min="2" max="2" width="48.42578125" style="199" customWidth="1"/>
    <col min="3" max="3" width="38.42578125" style="199" customWidth="1"/>
    <col min="4" max="4" width="56.5703125" style="167" customWidth="1"/>
    <col min="5" max="5" width="255.7109375" style="167" customWidth="1"/>
    <col min="6" max="1026" width="11.42578125" style="167" customWidth="1"/>
    <col min="1027" max="16384" width="11.42578125" style="167"/>
  </cols>
  <sheetData>
    <row r="1" spans="1:5" s="163" customFormat="1" ht="21" customHeight="1" x14ac:dyDescent="0.35">
      <c r="A1" s="162" t="s">
        <v>3202</v>
      </c>
      <c r="B1" s="185" t="s">
        <v>3203</v>
      </c>
      <c r="C1" s="185" t="s">
        <v>3204</v>
      </c>
      <c r="D1" s="162" t="s">
        <v>2842</v>
      </c>
      <c r="E1" s="162" t="s">
        <v>3205</v>
      </c>
    </row>
    <row r="2" spans="1:5" ht="105" customHeight="1" x14ac:dyDescent="0.25">
      <c r="A2" s="164" t="s">
        <v>3206</v>
      </c>
      <c r="B2" s="179" t="s">
        <v>3207</v>
      </c>
      <c r="C2" s="186"/>
      <c r="D2" s="164"/>
      <c r="E2" s="166" t="s">
        <v>3208</v>
      </c>
    </row>
    <row r="3" spans="1:5" ht="60" customHeight="1" x14ac:dyDescent="0.25">
      <c r="A3" s="164" t="s">
        <v>3209</v>
      </c>
      <c r="B3" s="179" t="s">
        <v>3210</v>
      </c>
      <c r="C3" s="179" t="s">
        <v>3211</v>
      </c>
      <c r="D3" s="164" t="s">
        <v>3212</v>
      </c>
      <c r="E3" s="166" t="s">
        <v>3213</v>
      </c>
    </row>
    <row r="4" spans="1:5" ht="15" customHeight="1" x14ac:dyDescent="0.25">
      <c r="A4" s="164" t="s">
        <v>3214</v>
      </c>
      <c r="B4" s="179" t="s">
        <v>3215</v>
      </c>
      <c r="C4" s="186"/>
      <c r="D4" s="164"/>
      <c r="E4" s="167" t="s">
        <v>2854</v>
      </c>
    </row>
    <row r="5" spans="1:5" ht="15" customHeight="1" x14ac:dyDescent="0.25">
      <c r="A5" s="164" t="s">
        <v>3216</v>
      </c>
      <c r="B5" s="186"/>
      <c r="C5" s="186"/>
      <c r="D5" s="164"/>
      <c r="E5" s="167" t="s">
        <v>2854</v>
      </c>
    </row>
    <row r="6" spans="1:5" ht="15" customHeight="1" x14ac:dyDescent="0.25">
      <c r="A6" s="164" t="s">
        <v>3217</v>
      </c>
      <c r="B6" s="186"/>
      <c r="C6" s="186"/>
      <c r="D6" s="164"/>
      <c r="E6" s="167" t="s">
        <v>2854</v>
      </c>
    </row>
    <row r="7" spans="1:5" ht="105" customHeight="1" x14ac:dyDescent="0.25">
      <c r="A7" s="164" t="s">
        <v>3218</v>
      </c>
      <c r="B7" s="187" t="s">
        <v>3219</v>
      </c>
      <c r="C7" s="186"/>
      <c r="D7" s="164"/>
      <c r="E7" s="166" t="s">
        <v>3220</v>
      </c>
    </row>
    <row r="8" spans="1:5" ht="90" customHeight="1" x14ac:dyDescent="0.25">
      <c r="A8" s="164" t="s">
        <v>3221</v>
      </c>
      <c r="B8" s="186"/>
      <c r="C8" s="187" t="s">
        <v>3222</v>
      </c>
      <c r="D8" s="164" t="s">
        <v>3223</v>
      </c>
      <c r="E8" s="168" t="s">
        <v>3224</v>
      </c>
    </row>
    <row r="9" spans="1:5" ht="15" customHeight="1" x14ac:dyDescent="0.25">
      <c r="A9" s="164" t="s">
        <v>3225</v>
      </c>
      <c r="B9" s="186"/>
      <c r="C9" s="179" t="s">
        <v>3226</v>
      </c>
      <c r="D9" s="164"/>
      <c r="E9" s="169" t="s">
        <v>3227</v>
      </c>
    </row>
    <row r="10" spans="1:5" ht="30" customHeight="1" x14ac:dyDescent="0.25">
      <c r="A10" s="164" t="s">
        <v>3228</v>
      </c>
      <c r="B10" s="187" t="s">
        <v>3229</v>
      </c>
      <c r="C10" s="186"/>
      <c r="D10" s="164"/>
      <c r="E10" s="168" t="s">
        <v>3230</v>
      </c>
    </row>
    <row r="11" spans="1:5" ht="15" customHeight="1" x14ac:dyDescent="0.25">
      <c r="A11" s="164" t="s">
        <v>3231</v>
      </c>
      <c r="B11" s="186"/>
      <c r="C11" s="179" t="s">
        <v>3232</v>
      </c>
      <c r="D11" s="164" t="s">
        <v>2872</v>
      </c>
      <c r="E11" s="168" t="s">
        <v>3233</v>
      </c>
    </row>
    <row r="12" spans="1:5" ht="30" customHeight="1" x14ac:dyDescent="0.25">
      <c r="A12" s="170" t="s">
        <v>3234</v>
      </c>
      <c r="B12" s="188" t="s">
        <v>3235</v>
      </c>
      <c r="C12" s="188" t="s">
        <v>3236</v>
      </c>
      <c r="D12" s="170" t="s">
        <v>2877</v>
      </c>
      <c r="E12" s="170" t="s">
        <v>3237</v>
      </c>
    </row>
    <row r="13" spans="1:5" ht="30" customHeight="1" x14ac:dyDescent="0.25">
      <c r="A13" s="164" t="s">
        <v>3238</v>
      </c>
      <c r="B13" s="188" t="s">
        <v>2880</v>
      </c>
      <c r="C13" s="186"/>
      <c r="D13" s="164"/>
      <c r="E13" s="166" t="s">
        <v>3239</v>
      </c>
    </row>
    <row r="14" spans="1:5" ht="60" customHeight="1" x14ac:dyDescent="0.25">
      <c r="A14" s="164" t="s">
        <v>3240</v>
      </c>
      <c r="B14" s="188" t="s">
        <v>3241</v>
      </c>
      <c r="C14" s="186"/>
      <c r="D14" s="164"/>
      <c r="E14" s="166" t="s">
        <v>3242</v>
      </c>
    </row>
    <row r="15" spans="1:5" ht="30" customHeight="1" x14ac:dyDescent="0.25">
      <c r="A15" s="169" t="s">
        <v>3243</v>
      </c>
      <c r="B15" s="188" t="s">
        <v>3244</v>
      </c>
      <c r="C15" s="189"/>
      <c r="D15" s="169"/>
      <c r="E15" s="172" t="s">
        <v>3245</v>
      </c>
    </row>
    <row r="16" spans="1:5" ht="45" customHeight="1" x14ac:dyDescent="0.25">
      <c r="A16" s="164" t="s">
        <v>3246</v>
      </c>
      <c r="B16" s="188" t="s">
        <v>3247</v>
      </c>
      <c r="C16" s="186"/>
      <c r="D16" s="164"/>
      <c r="E16" s="166" t="s">
        <v>3248</v>
      </c>
    </row>
    <row r="17" spans="1:5" ht="60" customHeight="1" x14ac:dyDescent="0.25">
      <c r="A17" s="164" t="s">
        <v>3249</v>
      </c>
      <c r="B17" s="188" t="s">
        <v>3250</v>
      </c>
      <c r="C17" s="186"/>
      <c r="D17" s="164"/>
      <c r="E17" s="166" t="s">
        <v>3251</v>
      </c>
    </row>
    <row r="18" spans="1:5" ht="30" customHeight="1" x14ac:dyDescent="0.25">
      <c r="A18" s="164" t="s">
        <v>3252</v>
      </c>
      <c r="B18" s="188" t="s">
        <v>3253</v>
      </c>
      <c r="C18" s="186"/>
      <c r="D18" s="164"/>
      <c r="E18" s="172" t="s">
        <v>3254</v>
      </c>
    </row>
    <row r="19" spans="1:5" ht="60" customHeight="1" x14ac:dyDescent="0.25">
      <c r="A19" s="164" t="s">
        <v>3255</v>
      </c>
      <c r="B19" s="188" t="s">
        <v>3256</v>
      </c>
      <c r="C19" s="186"/>
      <c r="D19" s="164"/>
      <c r="E19" s="166" t="s">
        <v>3257</v>
      </c>
    </row>
    <row r="20" spans="1:5" ht="30" customHeight="1" x14ac:dyDescent="0.25">
      <c r="A20" s="164" t="s">
        <v>3258</v>
      </c>
      <c r="B20" s="188" t="s">
        <v>3259</v>
      </c>
      <c r="C20" s="186"/>
      <c r="D20" s="164"/>
      <c r="E20" s="172" t="s">
        <v>3260</v>
      </c>
    </row>
    <row r="21" spans="1:5" ht="60" customHeight="1" x14ac:dyDescent="0.25">
      <c r="A21" s="164" t="s">
        <v>3261</v>
      </c>
      <c r="B21" s="186"/>
      <c r="C21" s="187" t="s">
        <v>3262</v>
      </c>
      <c r="D21" s="164" t="s">
        <v>2905</v>
      </c>
      <c r="E21" s="168" t="s">
        <v>3263</v>
      </c>
    </row>
    <row r="22" spans="1:5" ht="15" customHeight="1" x14ac:dyDescent="0.25">
      <c r="A22" s="164" t="s">
        <v>3264</v>
      </c>
      <c r="B22" s="186"/>
      <c r="C22" s="179" t="s">
        <v>3265</v>
      </c>
      <c r="D22" s="164"/>
      <c r="E22" s="168" t="s">
        <v>3266</v>
      </c>
    </row>
    <row r="23" spans="1:5" ht="15" customHeight="1" x14ac:dyDescent="0.25">
      <c r="A23" s="164" t="s">
        <v>3267</v>
      </c>
      <c r="B23" s="186"/>
      <c r="C23" s="179" t="s">
        <v>3268</v>
      </c>
      <c r="D23" s="164" t="s">
        <v>2912</v>
      </c>
      <c r="E23" s="168" t="s">
        <v>3269</v>
      </c>
    </row>
    <row r="24" spans="1:5" ht="30" customHeight="1" x14ac:dyDescent="0.25">
      <c r="A24" s="164" t="s">
        <v>3270</v>
      </c>
      <c r="B24" s="186"/>
      <c r="C24" s="187" t="s">
        <v>3262</v>
      </c>
      <c r="D24" s="164" t="s">
        <v>2905</v>
      </c>
      <c r="E24" s="168" t="s">
        <v>3271</v>
      </c>
    </row>
    <row r="25" spans="1:5" ht="120" customHeight="1" x14ac:dyDescent="0.25">
      <c r="A25" s="164" t="s">
        <v>3272</v>
      </c>
      <c r="B25" s="179" t="s">
        <v>3273</v>
      </c>
      <c r="C25" s="186"/>
      <c r="D25" s="164" t="s">
        <v>2918</v>
      </c>
      <c r="E25" s="168" t="s">
        <v>3274</v>
      </c>
    </row>
    <row r="26" spans="1:5" ht="15" customHeight="1" x14ac:dyDescent="0.25">
      <c r="A26" s="173" t="s">
        <v>3275</v>
      </c>
      <c r="B26" s="190"/>
      <c r="C26" s="191" t="s">
        <v>3276</v>
      </c>
      <c r="D26" s="173"/>
      <c r="E26" s="175" t="s">
        <v>3277</v>
      </c>
    </row>
    <row r="27" spans="1:5" ht="75" customHeight="1" x14ac:dyDescent="0.25">
      <c r="A27" s="166" t="s">
        <v>3278</v>
      </c>
      <c r="B27" s="187" t="s">
        <v>3279</v>
      </c>
      <c r="C27" s="192"/>
      <c r="D27" s="166" t="s">
        <v>2925</v>
      </c>
      <c r="E27" s="168" t="s">
        <v>3280</v>
      </c>
    </row>
    <row r="28" spans="1:5" ht="15" customHeight="1" x14ac:dyDescent="0.25">
      <c r="A28" s="166" t="s">
        <v>1900</v>
      </c>
      <c r="B28" s="192"/>
      <c r="C28" s="192"/>
      <c r="D28" s="166"/>
      <c r="E28" s="168" t="s">
        <v>3281</v>
      </c>
    </row>
    <row r="29" spans="1:5" ht="15" customHeight="1" x14ac:dyDescent="0.25">
      <c r="A29" s="166" t="s">
        <v>1903</v>
      </c>
      <c r="B29" s="192"/>
      <c r="C29" s="192"/>
      <c r="D29" s="166"/>
      <c r="E29" s="168" t="s">
        <v>3282</v>
      </c>
    </row>
    <row r="30" spans="1:5" ht="15" customHeight="1" x14ac:dyDescent="0.25">
      <c r="A30" s="166" t="s">
        <v>1906</v>
      </c>
      <c r="B30" s="192"/>
      <c r="C30" s="192"/>
      <c r="D30" s="166"/>
      <c r="E30" s="168" t="s">
        <v>3283</v>
      </c>
    </row>
    <row r="31" spans="1:5" ht="75" customHeight="1" x14ac:dyDescent="0.25">
      <c r="A31" s="164" t="s">
        <v>3284</v>
      </c>
      <c r="B31" s="179"/>
      <c r="C31" s="179"/>
      <c r="D31" s="164"/>
      <c r="E31" s="166" t="s">
        <v>3285</v>
      </c>
    </row>
    <row r="32" spans="1:5" ht="75" customHeight="1" x14ac:dyDescent="0.25">
      <c r="A32" s="164" t="s">
        <v>3286</v>
      </c>
      <c r="B32" s="186"/>
      <c r="C32" s="179" t="s">
        <v>3287</v>
      </c>
      <c r="D32" s="164" t="s">
        <v>2934</v>
      </c>
      <c r="E32" s="168" t="s">
        <v>3288</v>
      </c>
    </row>
    <row r="33" spans="1:5" ht="30" customHeight="1" x14ac:dyDescent="0.25">
      <c r="A33" s="164" t="s">
        <v>3289</v>
      </c>
      <c r="B33" s="187" t="s">
        <v>3290</v>
      </c>
      <c r="C33" s="186"/>
      <c r="D33" s="164" t="s">
        <v>2938</v>
      </c>
      <c r="E33" s="168" t="s">
        <v>3291</v>
      </c>
    </row>
    <row r="34" spans="1:5" ht="60" customHeight="1" x14ac:dyDescent="0.25">
      <c r="A34" s="164" t="s">
        <v>3292</v>
      </c>
      <c r="B34" s="179" t="s">
        <v>3293</v>
      </c>
      <c r="C34" s="186"/>
      <c r="D34" s="164" t="s">
        <v>2942</v>
      </c>
      <c r="E34" s="168" t="s">
        <v>3294</v>
      </c>
    </row>
    <row r="35" spans="1:5" ht="15" customHeight="1" x14ac:dyDescent="0.25">
      <c r="A35" s="164" t="s">
        <v>3295</v>
      </c>
      <c r="B35" s="186"/>
      <c r="C35" s="179" t="s">
        <v>3296</v>
      </c>
      <c r="D35" s="164"/>
      <c r="E35" s="169" t="s">
        <v>3297</v>
      </c>
    </row>
    <row r="36" spans="1:5" ht="15" customHeight="1" x14ac:dyDescent="0.25">
      <c r="A36" s="164" t="s">
        <v>3298</v>
      </c>
      <c r="B36" s="179"/>
      <c r="C36" s="179"/>
      <c r="D36" s="164"/>
      <c r="E36" s="167" t="s">
        <v>2948</v>
      </c>
    </row>
    <row r="37" spans="1:5" ht="45" customHeight="1" x14ac:dyDescent="0.25">
      <c r="A37" s="164" t="s">
        <v>3299</v>
      </c>
      <c r="B37" s="179" t="s">
        <v>3300</v>
      </c>
      <c r="C37" s="186"/>
      <c r="D37" s="164"/>
      <c r="E37" s="168" t="s">
        <v>3301</v>
      </c>
    </row>
    <row r="38" spans="1:5" ht="30" customHeight="1" x14ac:dyDescent="0.25">
      <c r="A38" s="164" t="s">
        <v>3302</v>
      </c>
      <c r="B38" s="187" t="s">
        <v>3290</v>
      </c>
      <c r="C38" s="186"/>
      <c r="D38" s="166" t="s">
        <v>2953</v>
      </c>
      <c r="E38" s="166" t="s">
        <v>3303</v>
      </c>
    </row>
    <row r="39" spans="1:5" ht="15" customHeight="1" x14ac:dyDescent="0.25">
      <c r="A39" s="164" t="s">
        <v>2955</v>
      </c>
      <c r="B39" s="179" t="s">
        <v>3304</v>
      </c>
      <c r="C39" s="179" t="s">
        <v>3305</v>
      </c>
      <c r="D39" s="164" t="s">
        <v>3306</v>
      </c>
      <c r="E39" s="168" t="s">
        <v>3307</v>
      </c>
    </row>
    <row r="40" spans="1:5" ht="15" customHeight="1" x14ac:dyDescent="0.25">
      <c r="A40" s="177" t="s">
        <v>3308</v>
      </c>
      <c r="B40" s="193"/>
      <c r="C40" s="194" t="s">
        <v>2961</v>
      </c>
      <c r="D40" s="177"/>
      <c r="E40" s="170" t="s">
        <v>3309</v>
      </c>
    </row>
    <row r="41" spans="1:5" ht="30" customHeight="1" x14ac:dyDescent="0.25">
      <c r="A41" s="177" t="s">
        <v>3310</v>
      </c>
      <c r="B41" s="193"/>
      <c r="C41" s="188" t="s">
        <v>3311</v>
      </c>
      <c r="D41" s="177"/>
      <c r="E41" s="170" t="s">
        <v>3312</v>
      </c>
    </row>
    <row r="42" spans="1:5" ht="60" customHeight="1" x14ac:dyDescent="0.25">
      <c r="A42" s="164" t="s">
        <v>3313</v>
      </c>
      <c r="B42" s="179" t="s">
        <v>3314</v>
      </c>
      <c r="C42" s="187" t="s">
        <v>3315</v>
      </c>
      <c r="D42" s="164" t="s">
        <v>3316</v>
      </c>
      <c r="E42" s="168" t="s">
        <v>3317</v>
      </c>
    </row>
    <row r="43" spans="1:5" ht="15" customHeight="1" x14ac:dyDescent="0.25">
      <c r="A43" s="166" t="s">
        <v>3318</v>
      </c>
      <c r="B43" s="192"/>
      <c r="C43" s="187" t="s">
        <v>2972</v>
      </c>
      <c r="D43" s="166"/>
      <c r="E43" s="168" t="s">
        <v>3319</v>
      </c>
    </row>
    <row r="44" spans="1:5" ht="45" customHeight="1" x14ac:dyDescent="0.25">
      <c r="A44" s="164" t="s">
        <v>3320</v>
      </c>
      <c r="B44" s="187" t="s">
        <v>3321</v>
      </c>
      <c r="C44" s="187" t="s">
        <v>3322</v>
      </c>
      <c r="D44" s="179" t="s">
        <v>3323</v>
      </c>
      <c r="E44" s="168" t="s">
        <v>3324</v>
      </c>
    </row>
    <row r="45" spans="1:5" ht="30" customHeight="1" x14ac:dyDescent="0.25">
      <c r="A45" s="164" t="s">
        <v>3325</v>
      </c>
      <c r="B45" s="186"/>
      <c r="C45" s="179" t="s">
        <v>3326</v>
      </c>
      <c r="D45" s="179" t="s">
        <v>3327</v>
      </c>
      <c r="E45" s="168" t="s">
        <v>3328</v>
      </c>
    </row>
    <row r="46" spans="1:5" ht="30" customHeight="1" x14ac:dyDescent="0.25">
      <c r="A46" s="164" t="s">
        <v>3329</v>
      </c>
      <c r="B46" s="186"/>
      <c r="C46" s="179" t="s">
        <v>3330</v>
      </c>
      <c r="D46" s="179" t="s">
        <v>3331</v>
      </c>
      <c r="E46" s="168" t="s">
        <v>3332</v>
      </c>
    </row>
    <row r="47" spans="1:5" ht="60" customHeight="1" x14ac:dyDescent="0.25">
      <c r="A47" s="164" t="s">
        <v>3333</v>
      </c>
      <c r="B47" s="179" t="s">
        <v>2988</v>
      </c>
      <c r="C47" s="186"/>
      <c r="D47" s="164" t="s">
        <v>3334</v>
      </c>
      <c r="E47" s="168" t="s">
        <v>3335</v>
      </c>
    </row>
    <row r="48" spans="1:5" ht="60" customHeight="1" x14ac:dyDescent="0.25">
      <c r="A48" s="164" t="s">
        <v>3336</v>
      </c>
      <c r="B48" s="187" t="s">
        <v>3337</v>
      </c>
      <c r="C48" s="186"/>
      <c r="D48" s="166" t="s">
        <v>3338</v>
      </c>
      <c r="E48" s="168" t="s">
        <v>3339</v>
      </c>
    </row>
    <row r="49" spans="1:5" ht="15" customHeight="1" x14ac:dyDescent="0.25">
      <c r="A49" s="164" t="s">
        <v>3340</v>
      </c>
      <c r="B49" s="186"/>
      <c r="C49" s="179" t="s">
        <v>3341</v>
      </c>
      <c r="D49" s="164" t="s">
        <v>3342</v>
      </c>
      <c r="E49" s="169" t="s">
        <v>3343</v>
      </c>
    </row>
    <row r="50" spans="1:5" ht="15" customHeight="1" x14ac:dyDescent="0.25">
      <c r="A50" s="164" t="s">
        <v>3344</v>
      </c>
      <c r="B50" s="186"/>
      <c r="C50" s="179" t="s">
        <v>3345</v>
      </c>
      <c r="D50" s="164" t="s">
        <v>3346</v>
      </c>
      <c r="E50" s="169" t="s">
        <v>3347</v>
      </c>
    </row>
    <row r="51" spans="1:5" ht="15" customHeight="1" x14ac:dyDescent="0.25">
      <c r="A51" s="164" t="s">
        <v>3348</v>
      </c>
      <c r="B51" s="186"/>
      <c r="C51" s="179" t="s">
        <v>3349</v>
      </c>
      <c r="D51" s="164" t="s">
        <v>3350</v>
      </c>
      <c r="E51" s="169" t="s">
        <v>3351</v>
      </c>
    </row>
    <row r="52" spans="1:5" ht="30" customHeight="1" x14ac:dyDescent="0.25">
      <c r="A52" s="164" t="s">
        <v>2025</v>
      </c>
      <c r="B52" s="186"/>
      <c r="C52" s="187" t="s">
        <v>3352</v>
      </c>
      <c r="D52" s="164" t="s">
        <v>3353</v>
      </c>
      <c r="E52" s="169" t="s">
        <v>3354</v>
      </c>
    </row>
    <row r="53" spans="1:5" ht="30" customHeight="1" x14ac:dyDescent="0.25">
      <c r="A53" s="164" t="s">
        <v>3355</v>
      </c>
      <c r="B53" s="186"/>
      <c r="C53" s="179" t="s">
        <v>3009</v>
      </c>
      <c r="D53" s="179" t="s">
        <v>3010</v>
      </c>
      <c r="E53" s="168" t="s">
        <v>3356</v>
      </c>
    </row>
    <row r="54" spans="1:5" ht="15" customHeight="1" x14ac:dyDescent="0.25">
      <c r="A54" s="164" t="s">
        <v>3357</v>
      </c>
      <c r="B54" s="179" t="s">
        <v>3358</v>
      </c>
      <c r="C54" s="179" t="s">
        <v>3359</v>
      </c>
      <c r="D54" s="164" t="s">
        <v>3015</v>
      </c>
      <c r="E54" s="169" t="s">
        <v>3360</v>
      </c>
    </row>
    <row r="55" spans="1:5" ht="45" customHeight="1" x14ac:dyDescent="0.25">
      <c r="A55" s="164" t="s">
        <v>3361</v>
      </c>
      <c r="B55" s="186"/>
      <c r="C55" s="179" t="s">
        <v>3017</v>
      </c>
      <c r="D55" s="166" t="s">
        <v>3018</v>
      </c>
      <c r="E55" s="164" t="s">
        <v>3362</v>
      </c>
    </row>
    <row r="56" spans="1:5" ht="45" customHeight="1" x14ac:dyDescent="0.25">
      <c r="A56" s="164" t="s">
        <v>2013</v>
      </c>
      <c r="B56" s="186"/>
      <c r="C56" s="179" t="s">
        <v>3020</v>
      </c>
      <c r="D56" s="166" t="s">
        <v>3363</v>
      </c>
      <c r="E56" s="164" t="s">
        <v>3364</v>
      </c>
    </row>
    <row r="57" spans="1:5" ht="15" customHeight="1" x14ac:dyDescent="0.25">
      <c r="A57" s="164" t="s">
        <v>3365</v>
      </c>
      <c r="B57" s="186"/>
      <c r="C57" s="179" t="s">
        <v>3023</v>
      </c>
      <c r="D57" s="164"/>
      <c r="E57" s="169" t="s">
        <v>3366</v>
      </c>
    </row>
    <row r="58" spans="1:5" ht="15" customHeight="1" x14ac:dyDescent="0.25">
      <c r="A58" s="164" t="s">
        <v>3367</v>
      </c>
      <c r="B58" s="186"/>
      <c r="C58" s="179" t="s">
        <v>3026</v>
      </c>
      <c r="D58" s="164"/>
      <c r="E58" s="169" t="s">
        <v>3368</v>
      </c>
    </row>
    <row r="59" spans="1:5" ht="15" customHeight="1" x14ac:dyDescent="0.25">
      <c r="A59" s="164" t="s">
        <v>3369</v>
      </c>
      <c r="B59" s="179" t="s">
        <v>3370</v>
      </c>
      <c r="C59" s="179" t="s">
        <v>3030</v>
      </c>
      <c r="D59" s="164"/>
      <c r="E59" s="169" t="s">
        <v>3371</v>
      </c>
    </row>
    <row r="60" spans="1:5" ht="15" customHeight="1" x14ac:dyDescent="0.25">
      <c r="A60" s="164" t="s">
        <v>3372</v>
      </c>
      <c r="B60" s="186"/>
      <c r="C60" s="179" t="s">
        <v>3373</v>
      </c>
      <c r="D60" s="164"/>
      <c r="E60" s="169" t="s">
        <v>3374</v>
      </c>
    </row>
    <row r="61" spans="1:5" ht="45" customHeight="1" x14ac:dyDescent="0.25">
      <c r="A61" s="164" t="s">
        <v>3375</v>
      </c>
      <c r="B61" s="179" t="s">
        <v>3376</v>
      </c>
      <c r="C61" s="186"/>
      <c r="D61" s="166" t="s">
        <v>3037</v>
      </c>
      <c r="E61" s="164" t="s">
        <v>3377</v>
      </c>
    </row>
    <row r="62" spans="1:5" ht="15" customHeight="1" x14ac:dyDescent="0.25">
      <c r="A62" s="164" t="s">
        <v>3378</v>
      </c>
      <c r="B62" s="179" t="s">
        <v>3370</v>
      </c>
      <c r="C62" s="186"/>
      <c r="D62" s="164"/>
      <c r="E62" s="169" t="s">
        <v>3379</v>
      </c>
    </row>
    <row r="63" spans="1:5" ht="15" customHeight="1" x14ac:dyDescent="0.25">
      <c r="A63" s="164" t="s">
        <v>3380</v>
      </c>
      <c r="B63" s="179" t="s">
        <v>3370</v>
      </c>
      <c r="C63" s="186"/>
      <c r="D63" s="164"/>
      <c r="E63" s="169" t="s">
        <v>3381</v>
      </c>
    </row>
    <row r="64" spans="1:5" ht="15" customHeight="1" x14ac:dyDescent="0.25">
      <c r="A64" s="179" t="s">
        <v>3382</v>
      </c>
      <c r="B64" s="179" t="s">
        <v>3370</v>
      </c>
      <c r="C64" s="186"/>
      <c r="D64" s="164" t="s">
        <v>3044</v>
      </c>
      <c r="E64" s="169" t="s">
        <v>3383</v>
      </c>
    </row>
    <row r="65" spans="1:5" ht="30" customHeight="1" x14ac:dyDescent="0.25">
      <c r="A65" s="179" t="s">
        <v>3384</v>
      </c>
      <c r="B65" s="179" t="s">
        <v>3370</v>
      </c>
      <c r="C65" s="186"/>
      <c r="D65" s="164" t="s">
        <v>3047</v>
      </c>
      <c r="E65" s="168" t="s">
        <v>3385</v>
      </c>
    </row>
    <row r="66" spans="1:5" ht="15" customHeight="1" x14ac:dyDescent="0.25">
      <c r="A66" s="179" t="s">
        <v>3386</v>
      </c>
      <c r="B66" s="179" t="s">
        <v>3370</v>
      </c>
      <c r="C66" s="186"/>
      <c r="D66" s="164" t="s">
        <v>3050</v>
      </c>
      <c r="E66" s="180" t="s">
        <v>3387</v>
      </c>
    </row>
    <row r="67" spans="1:5" ht="15" customHeight="1" x14ac:dyDescent="0.25">
      <c r="A67" s="179" t="s">
        <v>3388</v>
      </c>
      <c r="B67" s="179" t="s">
        <v>3370</v>
      </c>
      <c r="C67" s="186"/>
      <c r="D67" s="164" t="s">
        <v>3053</v>
      </c>
      <c r="E67" s="180" t="s">
        <v>3389</v>
      </c>
    </row>
    <row r="68" spans="1:5" ht="15" customHeight="1" x14ac:dyDescent="0.25">
      <c r="A68" s="164" t="s">
        <v>3390</v>
      </c>
      <c r="B68" s="179" t="s">
        <v>3370</v>
      </c>
      <c r="C68" s="186"/>
      <c r="D68" s="164" t="s">
        <v>3056</v>
      </c>
      <c r="E68" s="169" t="s">
        <v>3391</v>
      </c>
    </row>
    <row r="69" spans="1:5" ht="15" customHeight="1" x14ac:dyDescent="0.25">
      <c r="A69" s="179" t="s">
        <v>3392</v>
      </c>
      <c r="B69" s="179" t="s">
        <v>3370</v>
      </c>
      <c r="C69" s="186"/>
      <c r="D69" s="164" t="s">
        <v>3059</v>
      </c>
      <c r="E69" s="169" t="s">
        <v>3393</v>
      </c>
    </row>
    <row r="70" spans="1:5" ht="15" customHeight="1" x14ac:dyDescent="0.25">
      <c r="A70" s="179" t="s">
        <v>3394</v>
      </c>
      <c r="B70" s="179" t="s">
        <v>3370</v>
      </c>
      <c r="C70" s="186"/>
      <c r="D70" s="164" t="s">
        <v>3062</v>
      </c>
      <c r="E70" s="168" t="s">
        <v>3395</v>
      </c>
    </row>
    <row r="71" spans="1:5" ht="30" customHeight="1" x14ac:dyDescent="0.25">
      <c r="A71" s="181" t="s">
        <v>3396</v>
      </c>
      <c r="B71" s="179" t="s">
        <v>3370</v>
      </c>
      <c r="C71" s="195"/>
      <c r="D71" s="168"/>
      <c r="E71" s="168" t="s">
        <v>3397</v>
      </c>
    </row>
    <row r="72" spans="1:5" ht="45" customHeight="1" x14ac:dyDescent="0.25">
      <c r="A72" s="164" t="s">
        <v>3398</v>
      </c>
      <c r="B72" s="179" t="s">
        <v>3293</v>
      </c>
      <c r="C72" s="186"/>
      <c r="D72" s="164"/>
      <c r="E72" s="168" t="s">
        <v>3399</v>
      </c>
    </row>
    <row r="73" spans="1:5" ht="15" customHeight="1" x14ac:dyDescent="0.25">
      <c r="A73" s="164" t="s">
        <v>3400</v>
      </c>
      <c r="B73" s="179" t="s">
        <v>3293</v>
      </c>
      <c r="C73" s="186"/>
      <c r="D73" s="164" t="s">
        <v>3069</v>
      </c>
      <c r="E73" s="169" t="s">
        <v>3401</v>
      </c>
    </row>
    <row r="74" spans="1:5" ht="15" customHeight="1" x14ac:dyDescent="0.25">
      <c r="A74" s="164" t="s">
        <v>3402</v>
      </c>
      <c r="B74" s="179" t="s">
        <v>3293</v>
      </c>
      <c r="C74" s="186"/>
      <c r="D74" s="164" t="s">
        <v>3072</v>
      </c>
      <c r="E74" s="169" t="s">
        <v>3403</v>
      </c>
    </row>
    <row r="75" spans="1:5" ht="15" customHeight="1" x14ac:dyDescent="0.25">
      <c r="A75" s="164" t="s">
        <v>3404</v>
      </c>
      <c r="B75" s="179" t="s">
        <v>3293</v>
      </c>
      <c r="C75" s="186"/>
      <c r="D75" s="164" t="s">
        <v>3075</v>
      </c>
      <c r="E75" s="169" t="s">
        <v>3405</v>
      </c>
    </row>
    <row r="76" spans="1:5" ht="31.5" customHeight="1" x14ac:dyDescent="0.25">
      <c r="A76" s="164" t="s">
        <v>3406</v>
      </c>
      <c r="B76" s="187" t="s">
        <v>3229</v>
      </c>
      <c r="C76" s="186"/>
      <c r="D76" s="164"/>
      <c r="E76" s="168" t="s">
        <v>3407</v>
      </c>
    </row>
    <row r="77" spans="1:5" ht="15" customHeight="1" x14ac:dyDescent="0.25">
      <c r="A77" s="164" t="s">
        <v>3408</v>
      </c>
      <c r="B77" s="187" t="s">
        <v>3279</v>
      </c>
      <c r="C77" s="186"/>
      <c r="D77" s="164"/>
      <c r="E77" s="169" t="s">
        <v>3409</v>
      </c>
    </row>
    <row r="78" spans="1:5" ht="15" customHeight="1" x14ac:dyDescent="0.25">
      <c r="A78" s="196" t="s">
        <v>3081</v>
      </c>
      <c r="B78" s="186"/>
      <c r="C78" s="186"/>
      <c r="D78" s="164" t="s">
        <v>3082</v>
      </c>
      <c r="E78" s="169" t="s">
        <v>3410</v>
      </c>
    </row>
    <row r="79" spans="1:5" ht="15" customHeight="1" x14ac:dyDescent="0.25">
      <c r="A79" s="196" t="s">
        <v>2014</v>
      </c>
      <c r="B79" s="179" t="s">
        <v>3358</v>
      </c>
      <c r="C79" s="179" t="s">
        <v>3411</v>
      </c>
      <c r="D79" s="164" t="s">
        <v>3015</v>
      </c>
      <c r="E79" s="169" t="s">
        <v>3412</v>
      </c>
    </row>
    <row r="80" spans="1:5" ht="45" customHeight="1" x14ac:dyDescent="0.25">
      <c r="A80" s="196" t="s">
        <v>2013</v>
      </c>
      <c r="B80" s="186"/>
      <c r="C80" s="179" t="s">
        <v>3017</v>
      </c>
      <c r="D80" s="166" t="s">
        <v>3363</v>
      </c>
      <c r="E80" s="169" t="s">
        <v>3413</v>
      </c>
    </row>
    <row r="81" spans="1:5" ht="45" customHeight="1" x14ac:dyDescent="0.25">
      <c r="A81" s="196" t="s">
        <v>3414</v>
      </c>
      <c r="B81" s="186"/>
      <c r="C81" s="186"/>
      <c r="D81" s="166" t="s">
        <v>3087</v>
      </c>
      <c r="E81" s="169" t="s">
        <v>3415</v>
      </c>
    </row>
    <row r="82" spans="1:5" ht="30" customHeight="1" x14ac:dyDescent="0.25">
      <c r="A82" s="196" t="s">
        <v>3089</v>
      </c>
      <c r="B82" s="186"/>
      <c r="C82" s="186"/>
      <c r="D82" s="166" t="s">
        <v>3090</v>
      </c>
      <c r="E82" s="169" t="s">
        <v>3416</v>
      </c>
    </row>
    <row r="83" spans="1:5" ht="45" customHeight="1" x14ac:dyDescent="0.25">
      <c r="A83" s="196" t="s">
        <v>3092</v>
      </c>
      <c r="B83" s="186"/>
      <c r="C83" s="186"/>
      <c r="D83" s="166" t="s">
        <v>3093</v>
      </c>
      <c r="E83" s="168" t="s">
        <v>3417</v>
      </c>
    </row>
    <row r="84" spans="1:5" ht="45" customHeight="1" x14ac:dyDescent="0.25">
      <c r="A84" s="196" t="s">
        <v>3095</v>
      </c>
      <c r="B84" s="186"/>
      <c r="C84" s="186"/>
      <c r="D84" s="166" t="s">
        <v>3096</v>
      </c>
      <c r="E84" s="169" t="s">
        <v>3418</v>
      </c>
    </row>
    <row r="85" spans="1:5" ht="47.25" customHeight="1" x14ac:dyDescent="0.25">
      <c r="A85" s="196" t="s">
        <v>3098</v>
      </c>
      <c r="B85" s="186"/>
      <c r="C85" s="186"/>
      <c r="D85" s="166" t="s">
        <v>3099</v>
      </c>
      <c r="E85" s="169" t="s">
        <v>3419</v>
      </c>
    </row>
    <row r="86" spans="1:5" ht="45" customHeight="1" x14ac:dyDescent="0.25">
      <c r="A86" s="196" t="s">
        <v>3101</v>
      </c>
      <c r="B86" s="186"/>
      <c r="C86" s="186"/>
      <c r="D86" s="166" t="s">
        <v>3102</v>
      </c>
      <c r="E86" s="169" t="s">
        <v>3420</v>
      </c>
    </row>
    <row r="87" spans="1:5" ht="30" customHeight="1" x14ac:dyDescent="0.25">
      <c r="A87" s="196" t="s">
        <v>3104</v>
      </c>
      <c r="B87" s="186"/>
      <c r="C87" s="186"/>
      <c r="D87" s="166" t="s">
        <v>3105</v>
      </c>
      <c r="E87" s="169" t="s">
        <v>3421</v>
      </c>
    </row>
    <row r="88" spans="1:5" ht="45" customHeight="1" x14ac:dyDescent="0.25">
      <c r="A88" s="196" t="s">
        <v>3107</v>
      </c>
      <c r="B88" s="186"/>
      <c r="C88" s="186"/>
      <c r="D88" s="166" t="s">
        <v>3108</v>
      </c>
      <c r="E88" s="169" t="s">
        <v>3422</v>
      </c>
    </row>
    <row r="89" spans="1:5" ht="45" customHeight="1" x14ac:dyDescent="0.25">
      <c r="A89" s="196" t="s">
        <v>3110</v>
      </c>
      <c r="B89" s="186"/>
      <c r="C89" s="186"/>
      <c r="D89" s="166" t="s">
        <v>3111</v>
      </c>
      <c r="E89" s="168" t="s">
        <v>3423</v>
      </c>
    </row>
    <row r="90" spans="1:5" ht="15" customHeight="1" x14ac:dyDescent="0.25">
      <c r="A90" s="196" t="s">
        <v>3113</v>
      </c>
      <c r="B90" s="186"/>
      <c r="C90" s="186"/>
      <c r="D90" s="164" t="s">
        <v>2877</v>
      </c>
      <c r="E90" s="169" t="s">
        <v>3424</v>
      </c>
    </row>
    <row r="91" spans="1:5" ht="15" customHeight="1" x14ac:dyDescent="0.25">
      <c r="A91" s="196" t="s">
        <v>3115</v>
      </c>
      <c r="B91" s="186"/>
      <c r="C91" s="186"/>
      <c r="D91" s="164" t="s">
        <v>3010</v>
      </c>
      <c r="E91" s="169" t="s">
        <v>3425</v>
      </c>
    </row>
    <row r="92" spans="1:5" ht="15" customHeight="1" x14ac:dyDescent="0.25">
      <c r="A92" s="196" t="s">
        <v>3117</v>
      </c>
      <c r="B92" s="186"/>
      <c r="C92" s="186"/>
      <c r="D92" s="164" t="s">
        <v>3118</v>
      </c>
      <c r="E92" s="169" t="s">
        <v>3426</v>
      </c>
    </row>
    <row r="93" spans="1:5" ht="15" customHeight="1" x14ac:dyDescent="0.25">
      <c r="A93" s="196" t="s">
        <v>3120</v>
      </c>
      <c r="B93" s="186"/>
      <c r="C93" s="186"/>
      <c r="D93" s="164" t="s">
        <v>3121</v>
      </c>
      <c r="E93" s="169" t="s">
        <v>3427</v>
      </c>
    </row>
    <row r="94" spans="1:5" ht="15" customHeight="1" x14ac:dyDescent="0.25">
      <c r="A94" s="196" t="s">
        <v>3123</v>
      </c>
      <c r="B94" s="186"/>
      <c r="C94" s="186"/>
      <c r="D94" s="164" t="s">
        <v>3124</v>
      </c>
      <c r="E94" s="169" t="s">
        <v>3428</v>
      </c>
    </row>
    <row r="95" spans="1:5" ht="15" customHeight="1" x14ac:dyDescent="0.25">
      <c r="A95" s="196" t="s">
        <v>3126</v>
      </c>
      <c r="B95" s="186"/>
      <c r="C95" s="186"/>
      <c r="D95" s="164" t="s">
        <v>3127</v>
      </c>
      <c r="E95" s="169" t="s">
        <v>3429</v>
      </c>
    </row>
    <row r="96" spans="1:5" ht="15" customHeight="1" x14ac:dyDescent="0.25">
      <c r="A96" s="196" t="s">
        <v>3129</v>
      </c>
      <c r="B96" s="186"/>
      <c r="C96" s="186"/>
      <c r="D96" s="164" t="s">
        <v>3130</v>
      </c>
      <c r="E96" s="169" t="s">
        <v>3430</v>
      </c>
    </row>
    <row r="97" spans="1:5" ht="15" customHeight="1" x14ac:dyDescent="0.25">
      <c r="A97" s="196" t="s">
        <v>3132</v>
      </c>
      <c r="B97" s="186"/>
      <c r="C97" s="186"/>
      <c r="D97" s="164" t="s">
        <v>3133</v>
      </c>
      <c r="E97" s="169" t="s">
        <v>3431</v>
      </c>
    </row>
    <row r="98" spans="1:5" ht="15" customHeight="1" x14ac:dyDescent="0.25">
      <c r="A98" s="196" t="s">
        <v>3135</v>
      </c>
      <c r="B98" s="186"/>
      <c r="C98" s="186"/>
      <c r="D98" s="164" t="s">
        <v>3050</v>
      </c>
      <c r="E98" s="169" t="s">
        <v>3432</v>
      </c>
    </row>
    <row r="99" spans="1:5" ht="15" customHeight="1" x14ac:dyDescent="0.25">
      <c r="A99" s="196" t="s">
        <v>3137</v>
      </c>
      <c r="B99" s="186"/>
      <c r="C99" s="186"/>
      <c r="D99" s="164" t="s">
        <v>3047</v>
      </c>
      <c r="E99" s="169" t="s">
        <v>3433</v>
      </c>
    </row>
    <row r="100" spans="1:5" ht="15" customHeight="1" x14ac:dyDescent="0.25">
      <c r="A100" s="196" t="s">
        <v>3139</v>
      </c>
      <c r="B100" s="186"/>
      <c r="C100" s="186"/>
      <c r="D100" s="164" t="s">
        <v>3053</v>
      </c>
      <c r="E100" s="169" t="s">
        <v>3434</v>
      </c>
    </row>
    <row r="101" spans="1:5" ht="15" customHeight="1" x14ac:dyDescent="0.25">
      <c r="A101" s="196" t="s">
        <v>3141</v>
      </c>
      <c r="B101" s="186"/>
      <c r="C101" s="186"/>
      <c r="D101" s="164" t="s">
        <v>3142</v>
      </c>
      <c r="E101" s="169" t="s">
        <v>3435</v>
      </c>
    </row>
    <row r="102" spans="1:5" ht="15" customHeight="1" x14ac:dyDescent="0.25">
      <c r="A102" s="196" t="s">
        <v>3144</v>
      </c>
      <c r="B102" s="186"/>
      <c r="C102" s="186"/>
      <c r="D102" s="164" t="s">
        <v>3145</v>
      </c>
      <c r="E102" s="169" t="s">
        <v>3429</v>
      </c>
    </row>
    <row r="103" spans="1:5" ht="15" customHeight="1" x14ac:dyDescent="0.25">
      <c r="A103" s="196" t="s">
        <v>3146</v>
      </c>
      <c r="B103" s="186"/>
      <c r="C103" s="186"/>
      <c r="D103" s="164" t="s">
        <v>3436</v>
      </c>
      <c r="E103" s="169" t="s">
        <v>3437</v>
      </c>
    </row>
    <row r="104" spans="1:5" ht="15" customHeight="1" x14ac:dyDescent="0.25">
      <c r="A104" s="196" t="s">
        <v>3149</v>
      </c>
      <c r="B104" s="186"/>
      <c r="C104" s="186"/>
      <c r="D104" s="164" t="s">
        <v>3438</v>
      </c>
      <c r="E104" s="169" t="s">
        <v>3439</v>
      </c>
    </row>
    <row r="105" spans="1:5" ht="15" customHeight="1" x14ac:dyDescent="0.25">
      <c r="A105" s="196" t="s">
        <v>3152</v>
      </c>
      <c r="B105" s="186"/>
      <c r="C105" s="186"/>
      <c r="D105" s="164" t="s">
        <v>3440</v>
      </c>
      <c r="E105" s="169" t="s">
        <v>3441</v>
      </c>
    </row>
    <row r="106" spans="1:5" ht="15" customHeight="1" x14ac:dyDescent="0.25">
      <c r="A106" s="196" t="s">
        <v>3155</v>
      </c>
      <c r="B106" s="186"/>
      <c r="C106" s="186"/>
      <c r="D106" s="164" t="s">
        <v>3442</v>
      </c>
      <c r="E106" s="169" t="s">
        <v>3443</v>
      </c>
    </row>
    <row r="107" spans="1:5" ht="15" customHeight="1" x14ac:dyDescent="0.25">
      <c r="A107" s="196" t="s">
        <v>3158</v>
      </c>
      <c r="B107" s="186"/>
      <c r="C107" s="186"/>
      <c r="D107" s="164" t="s">
        <v>3444</v>
      </c>
      <c r="E107" s="169" t="s">
        <v>3445</v>
      </c>
    </row>
    <row r="108" spans="1:5" ht="15" customHeight="1" x14ac:dyDescent="0.25">
      <c r="A108" s="196" t="s">
        <v>3161</v>
      </c>
      <c r="B108" s="186"/>
      <c r="C108" s="186"/>
      <c r="D108" s="164" t="s">
        <v>3446</v>
      </c>
      <c r="E108" s="169" t="s">
        <v>3447</v>
      </c>
    </row>
    <row r="109" spans="1:5" ht="15" customHeight="1" x14ac:dyDescent="0.25">
      <c r="A109" s="196" t="s">
        <v>3164</v>
      </c>
      <c r="B109" s="186"/>
      <c r="C109" s="186"/>
      <c r="D109" s="164" t="s">
        <v>3448</v>
      </c>
      <c r="E109" s="169" t="s">
        <v>3449</v>
      </c>
    </row>
    <row r="110" spans="1:5" ht="15" customHeight="1" x14ac:dyDescent="0.25">
      <c r="A110" s="196" t="s">
        <v>3167</v>
      </c>
      <c r="B110" s="186"/>
      <c r="C110" s="186"/>
      <c r="D110" s="164" t="s">
        <v>3450</v>
      </c>
      <c r="E110" s="169" t="s">
        <v>3451</v>
      </c>
    </row>
    <row r="111" spans="1:5" ht="15" customHeight="1" x14ac:dyDescent="0.25">
      <c r="A111" s="196" t="s">
        <v>3170</v>
      </c>
      <c r="B111" s="186"/>
      <c r="C111" s="186"/>
      <c r="D111" s="164" t="s">
        <v>3452</v>
      </c>
      <c r="E111" s="169" t="s">
        <v>3172</v>
      </c>
    </row>
    <row r="112" spans="1:5" ht="15" customHeight="1" x14ac:dyDescent="0.25">
      <c r="A112" s="197" t="s">
        <v>3173</v>
      </c>
      <c r="B112" s="189"/>
      <c r="C112" s="189"/>
      <c r="D112" s="164" t="s">
        <v>3453</v>
      </c>
      <c r="E112" s="169" t="s">
        <v>3454</v>
      </c>
    </row>
    <row r="113" spans="1:5" ht="15" customHeight="1" x14ac:dyDescent="0.25">
      <c r="A113" s="197" t="s">
        <v>3176</v>
      </c>
      <c r="B113" s="189"/>
      <c r="C113" s="189"/>
      <c r="D113" s="164" t="s">
        <v>3455</v>
      </c>
      <c r="E113" s="169" t="s">
        <v>3456</v>
      </c>
    </row>
    <row r="114" spans="1:5" ht="15" customHeight="1" x14ac:dyDescent="0.25">
      <c r="A114" s="198" t="s">
        <v>386</v>
      </c>
      <c r="B114" s="184"/>
      <c r="C114" s="184"/>
      <c r="D114" s="164" t="s">
        <v>3457</v>
      </c>
      <c r="E114" s="169" t="s">
        <v>3458</v>
      </c>
    </row>
    <row r="115" spans="1:5" ht="15" customHeight="1" x14ac:dyDescent="0.25">
      <c r="A115" s="198" t="s">
        <v>388</v>
      </c>
      <c r="B115" s="184"/>
      <c r="C115" s="184"/>
      <c r="D115" s="164" t="s">
        <v>3459</v>
      </c>
      <c r="E115" s="169" t="s">
        <v>3460</v>
      </c>
    </row>
    <row r="116" spans="1:5" ht="15" customHeight="1" x14ac:dyDescent="0.25">
      <c r="A116" s="197" t="s">
        <v>3183</v>
      </c>
      <c r="B116" s="189"/>
      <c r="C116" s="189"/>
      <c r="D116" s="164" t="s">
        <v>3461</v>
      </c>
      <c r="E116" s="169" t="s">
        <v>3462</v>
      </c>
    </row>
    <row r="117" spans="1:5" ht="15" customHeight="1" x14ac:dyDescent="0.25">
      <c r="A117" s="197" t="s">
        <v>3186</v>
      </c>
      <c r="B117" s="189"/>
      <c r="C117" s="189"/>
      <c r="D117" s="164" t="s">
        <v>3463</v>
      </c>
      <c r="E117" s="169" t="s">
        <v>3464</v>
      </c>
    </row>
    <row r="118" spans="1:5" ht="15" customHeight="1" x14ac:dyDescent="0.25">
      <c r="A118" s="197" t="s">
        <v>457</v>
      </c>
      <c r="B118" s="189"/>
      <c r="C118" s="189"/>
      <c r="D118" s="164" t="s">
        <v>3465</v>
      </c>
      <c r="E118" s="169" t="s">
        <v>3466</v>
      </c>
    </row>
    <row r="119" spans="1:5" ht="15" customHeight="1" x14ac:dyDescent="0.25">
      <c r="A119" s="197" t="s">
        <v>3191</v>
      </c>
      <c r="B119" s="189"/>
      <c r="C119" s="189"/>
      <c r="D119" s="169" t="s">
        <v>3069</v>
      </c>
      <c r="E119" s="169" t="s">
        <v>3467</v>
      </c>
    </row>
    <row r="120" spans="1:5" ht="15" customHeight="1" x14ac:dyDescent="0.25">
      <c r="A120" s="197" t="s">
        <v>3468</v>
      </c>
      <c r="B120" s="189"/>
      <c r="C120" s="189"/>
      <c r="D120" s="169" t="s">
        <v>3194</v>
      </c>
      <c r="E120" s="169" t="s">
        <v>3469</v>
      </c>
    </row>
    <row r="121" spans="1:5" ht="15" customHeight="1" x14ac:dyDescent="0.25">
      <c r="A121" s="197" t="s">
        <v>3470</v>
      </c>
      <c r="B121" s="189"/>
      <c r="C121" s="189"/>
      <c r="D121" s="169" t="s">
        <v>3197</v>
      </c>
      <c r="E121" s="169" t="s">
        <v>3471</v>
      </c>
    </row>
    <row r="122" spans="1:5" ht="15" customHeight="1" x14ac:dyDescent="0.25">
      <c r="A122" s="197" t="s">
        <v>3472</v>
      </c>
      <c r="B122" s="189"/>
      <c r="C122" s="189"/>
      <c r="D122" s="169" t="s">
        <v>3200</v>
      </c>
      <c r="E122" s="169" t="s">
        <v>3473</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26"/>
  <sheetViews>
    <sheetView zoomScaleNormal="100" workbookViewId="0">
      <selection activeCell="B1" sqref="B1"/>
    </sheetView>
  </sheetViews>
  <sheetFormatPr baseColWidth="10" defaultColWidth="10.5703125" defaultRowHeight="15" x14ac:dyDescent="0.25"/>
  <cols>
    <col min="1" max="1" width="1.85546875" style="167" customWidth="1"/>
    <col min="2" max="2" width="148.5703125" style="172" customWidth="1"/>
    <col min="3" max="4" width="10.5703125" style="167" customWidth="1"/>
    <col min="5" max="16384" width="10.5703125" style="167"/>
  </cols>
  <sheetData>
    <row r="2" spans="2:2" ht="18" customHeight="1" x14ac:dyDescent="0.3">
      <c r="B2" s="200" t="s">
        <v>3474</v>
      </c>
    </row>
    <row r="3" spans="2:2" ht="17.45" customHeight="1" x14ac:dyDescent="0.3">
      <c r="B3" s="201"/>
    </row>
    <row r="4" spans="2:2" ht="339.75" customHeight="1" x14ac:dyDescent="0.3">
      <c r="B4" s="202" t="s">
        <v>3475</v>
      </c>
    </row>
    <row r="26" spans="4:4" ht="13.9" customHeight="1" x14ac:dyDescent="0.25">
      <c r="D26" s="167" t="s">
        <v>1947</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Sustainable M data</vt:lpstr>
      <vt:lpstr>G1. Crisis M Payment Holidays</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Welz, Volker (FI 4)</cp:lastModifiedBy>
  <cp:lastPrinted>2016-05-20T08:25:54Z</cp:lastPrinted>
  <dcterms:created xsi:type="dcterms:W3CDTF">2016-04-21T08:07:20Z</dcterms:created>
  <dcterms:modified xsi:type="dcterms:W3CDTF">2023-07-20T12:48:45Z</dcterms:modified>
</cp:coreProperties>
</file>